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28035" windowHeight="11880"/>
  </bookViews>
  <sheets>
    <sheet name="죽림지구" sheetId="3" r:id="rId1"/>
    <sheet name="장산편지구" sheetId="2" r:id="rId2"/>
    <sheet name="관매지구" sheetId="1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Order1" hidden="1">255</definedName>
    <definedName name="_Order2" hidden="1">255</definedName>
    <definedName name="A" localSheetId="1">#REF!</definedName>
    <definedName name="A" localSheetId="0">#REF!</definedName>
    <definedName name="A">#REF!</definedName>
    <definedName name="BOM_OF_ECP" localSheetId="1">#REF!</definedName>
    <definedName name="BOM_OF_ECP" localSheetId="0">#REF!</definedName>
    <definedName name="BOM_OF_ECP">#REF!</definedName>
    <definedName name="_xlnm.Criteria" localSheetId="1">#REF!</definedName>
    <definedName name="_xlnm.Criteria" localSheetId="0">#REF!</definedName>
    <definedName name="_xlnm.Criteria">#REF!</definedName>
    <definedName name="d" localSheetId="0">[2]대치판정!#REF!</definedName>
    <definedName name="d">[2]대치판정!#REF!</definedName>
    <definedName name="_xlnm.Database" localSheetId="1">#REF!</definedName>
    <definedName name="_xlnm.Database" localSheetId="0">#REF!</definedName>
    <definedName name="_xlnm.Database">#REF!</definedName>
    <definedName name="Document_array" localSheetId="1">{"Book1"}</definedName>
    <definedName name="Document_array" localSheetId="0">{"Book1"}</definedName>
    <definedName name="Document_array">{"Book1"}</definedName>
    <definedName name="Macro1">[3]!Macro1</definedName>
    <definedName name="_xlnm.Print_Area" localSheetId="2">관매지구!$A$1:$M$81</definedName>
    <definedName name="_xlnm.Print_Area" localSheetId="1">장산편지구!$A$1:$M$88</definedName>
    <definedName name="_xlnm.Print_Area" localSheetId="0">죽림지구!$A$1:$M$64</definedName>
    <definedName name="Print_Area_MI" localSheetId="1">#REF!</definedName>
    <definedName name="Print_Area_MI" localSheetId="0">#REF!</definedName>
    <definedName name="Print_Area_MI">#REF!</definedName>
    <definedName name="PRINT_TITLE" localSheetId="1">#REF!</definedName>
    <definedName name="PRINT_TITLE" localSheetId="0">#REF!</definedName>
    <definedName name="PRINT_TITLE">#REF!</definedName>
    <definedName name="_xlnm.Print_Titles" localSheetId="2">관매지구!$2:$3</definedName>
    <definedName name="_xlnm.Print_Titles" localSheetId="1">장산편지구!$2:$3</definedName>
    <definedName name="_xlnm.Print_Titles" localSheetId="0">죽림지구!$2:$3</definedName>
    <definedName name="Print_Titles_MI" localSheetId="1">#REF!</definedName>
    <definedName name="Print_Titles_MI" localSheetId="0">#REF!</definedName>
    <definedName name="Print_Titles_MI">#REF!</definedName>
    <definedName name="SDF" localSheetId="1">{"Book1"}</definedName>
    <definedName name="SDF" localSheetId="0">{"Book1"}</definedName>
    <definedName name="SDF">{"Book1"}</definedName>
    <definedName name="U">[2]대치판정!#REF!</definedName>
    <definedName name="x" localSheetId="1">#REF!</definedName>
    <definedName name="x" localSheetId="0">#REF!</definedName>
    <definedName name="x">#REF!</definedName>
    <definedName name="갑" localSheetId="1">#REF!</definedName>
    <definedName name="갑" localSheetId="0">#REF!</definedName>
    <definedName name="갑">#REF!</definedName>
    <definedName name="경비" localSheetId="1">#REF!</definedName>
    <definedName name="경비" localSheetId="0">#REF!</definedName>
    <definedName name="경비">#REF!</definedName>
    <definedName name="경비단가" localSheetId="1">#REF!</definedName>
    <definedName name="경비단가" localSheetId="0">#REF!</definedName>
    <definedName name="경비단가">#REF!</definedName>
    <definedName name="관총자재" localSheetId="1">#REF!</definedName>
    <definedName name="관총자재" localSheetId="0">#REF!</definedName>
    <definedName name="관총자재">#REF!</definedName>
    <definedName name="내역서" localSheetId="1">#REF!</definedName>
    <definedName name="내역서" localSheetId="0">#REF!</definedName>
    <definedName name="내역서">#REF!</definedName>
    <definedName name="노무비" localSheetId="1">#REF!</definedName>
    <definedName name="노무비" localSheetId="0">#REF!</definedName>
    <definedName name="노무비">#REF!</definedName>
    <definedName name="노무비단가" localSheetId="1">#REF!</definedName>
    <definedName name="노무비단가" localSheetId="0">#REF!</definedName>
    <definedName name="노무비단가">#REF!</definedName>
    <definedName name="누" localSheetId="0">[4]대치판정!#REF!</definedName>
    <definedName name="누">[4]대치판정!#REF!</definedName>
    <definedName name="ㄹ우">[4]대치판정!#REF!</definedName>
    <definedName name="ㅁ1" localSheetId="1">#REF!</definedName>
    <definedName name="ㅁ1" localSheetId="0">#REF!</definedName>
    <definedName name="ㅁ1">#REF!</definedName>
    <definedName name="ㅁㄴㄹㅇ" localSheetId="1">#REF!</definedName>
    <definedName name="ㅁㄴㄹㅇ" localSheetId="0">#REF!</definedName>
    <definedName name="ㅁㄴㄹㅇ">#REF!</definedName>
    <definedName name="ㅁㄴㅇㄹ" localSheetId="1">#REF!</definedName>
    <definedName name="ㅁㄴㅇㄹ" localSheetId="0">#REF!</definedName>
    <definedName name="ㅁㄴㅇㄹ">#REF!</definedName>
    <definedName name="ㅁㄴㅇ루" localSheetId="1">#REF!</definedName>
    <definedName name="ㅁㄴㅇ루" localSheetId="0">#REF!</definedName>
    <definedName name="ㅁㄴㅇ루">#REF!</definedName>
    <definedName name="ㅁㅇㄴㄹ">[5]건축내역!#REF!</definedName>
    <definedName name="수량" localSheetId="1">#REF!</definedName>
    <definedName name="수량" localSheetId="0">#REF!</definedName>
    <definedName name="수량">#REF!</definedName>
    <definedName name="수식입력매크로">[6]!수식입력매크로</definedName>
    <definedName name="신성" localSheetId="1">#REF!</definedName>
    <definedName name="신성" localSheetId="0">#REF!</definedName>
    <definedName name="신성">#REF!</definedName>
    <definedName name="신성감" localSheetId="1">#REF!</definedName>
    <definedName name="신성감" localSheetId="0">#REF!</definedName>
    <definedName name="신성감">#REF!</definedName>
    <definedName name="심우" localSheetId="1">#REF!</definedName>
    <definedName name="심우" localSheetId="0">#REF!</definedName>
    <definedName name="심우">#REF!</definedName>
    <definedName name="심우을" localSheetId="1">#REF!</definedName>
    <definedName name="심우을" localSheetId="0">#REF!</definedName>
    <definedName name="심우을">#REF!</definedName>
    <definedName name="ㅇ루" localSheetId="1">#REF!</definedName>
    <definedName name="ㅇ루" localSheetId="0">#REF!</definedName>
    <definedName name="ㅇ루">#REF!</definedName>
    <definedName name="ㅇ룽ㅜㄹ" localSheetId="1">#REF!</definedName>
    <definedName name="ㅇ룽ㅜㄹ" localSheetId="0">#REF!</definedName>
    <definedName name="ㅇ룽ㅜㄹ">#REF!</definedName>
    <definedName name="ㅇㅜㄴㅇ" localSheetId="1">#REF!</definedName>
    <definedName name="ㅇㅜㄴㅇ" localSheetId="0">#REF!</definedName>
    <definedName name="ㅇㅜㄴㅇ">#REF!</definedName>
    <definedName name="원가계산">[7]!원가계산</definedName>
    <definedName name="을" localSheetId="1">#REF!</definedName>
    <definedName name="을" localSheetId="0">#REF!</definedName>
    <definedName name="을">#REF!</definedName>
    <definedName name="일위규격매크로">[6]!일위규격매크로</definedName>
    <definedName name="일위코드입력매크로">[6]!일위코드입력매크로</definedName>
    <definedName name="일위화면복귀매크로">[6]!일위화면복귀매크로</definedName>
    <definedName name="재료비" localSheetId="1">#REF!</definedName>
    <definedName name="재료비" localSheetId="0">#REF!</definedName>
    <definedName name="재료비">#REF!</definedName>
    <definedName name="재료비단가" localSheetId="1">#REF!</definedName>
    <definedName name="재료비단가" localSheetId="0">#REF!</definedName>
    <definedName name="재료비단가">#REF!</definedName>
    <definedName name="쟁료비" localSheetId="0">[8]건축내역!#REF!</definedName>
    <definedName name="쟁료비">[8]건축내역!#REF!</definedName>
    <definedName name="출장지" localSheetId="1">INDIRECT("데이타!A4:a"&amp;COUNTA(#REF!)+3)</definedName>
    <definedName name="출장지" localSheetId="0">INDIRECT("데이타!A4:a"&amp;COUNTA(#REF!)+3)</definedName>
    <definedName name="출장지">INDIRECT("데이타!A4:a"&amp;COUNTA(#REF!)+3)</definedName>
    <definedName name="취수휀스" localSheetId="1">#REF!</definedName>
    <definedName name="취수휀스" localSheetId="0">#REF!</definedName>
    <definedName name="취수휀스">#REF!</definedName>
    <definedName name="휀스스스">[6]!수식입력매크로</definedName>
    <definedName name="ㅐ520" localSheetId="1">#REF!</definedName>
    <definedName name="ㅐ520" localSheetId="0">#REF!</definedName>
    <definedName name="ㅐ520">#REF!</definedName>
    <definedName name="ㅕ422" localSheetId="0">[2]대치판정!#REF!</definedName>
    <definedName name="ㅕ422">[2]대치판정!#REF!</definedName>
  </definedNames>
  <calcPr calcId="144525"/>
</workbook>
</file>

<file path=xl/calcChain.xml><?xml version="1.0" encoding="utf-8"?>
<calcChain xmlns="http://schemas.openxmlformats.org/spreadsheetml/2006/main">
  <c r="G63" i="3" l="1"/>
  <c r="G64" i="3" s="1"/>
  <c r="G67" i="3" s="1"/>
  <c r="F63" i="3"/>
  <c r="F64" i="3" s="1"/>
  <c r="E63" i="3"/>
  <c r="E64" i="3" s="1"/>
  <c r="I62" i="3"/>
  <c r="H62" i="3"/>
  <c r="I61" i="3"/>
  <c r="H61" i="3"/>
  <c r="I60" i="3"/>
  <c r="H60" i="3"/>
  <c r="I59" i="3"/>
  <c r="H59" i="3"/>
  <c r="I58" i="3"/>
  <c r="H58" i="3"/>
  <c r="I57" i="3"/>
  <c r="H57" i="3"/>
  <c r="I56" i="3"/>
  <c r="H56" i="3"/>
  <c r="I55" i="3"/>
  <c r="H55" i="3"/>
  <c r="I54" i="3"/>
  <c r="H54" i="3"/>
  <c r="I53" i="3"/>
  <c r="H53" i="3"/>
  <c r="I52" i="3"/>
  <c r="H52" i="3"/>
  <c r="I51" i="3"/>
  <c r="H51" i="3"/>
  <c r="I50" i="3"/>
  <c r="H50" i="3"/>
  <c r="I49" i="3"/>
  <c r="H49" i="3"/>
  <c r="I48" i="3"/>
  <c r="H48" i="3"/>
  <c r="I47" i="3"/>
  <c r="H47" i="3"/>
  <c r="I46" i="3"/>
  <c r="H46" i="3"/>
  <c r="I45" i="3"/>
  <c r="H45" i="3"/>
  <c r="I44" i="3"/>
  <c r="H44" i="3"/>
  <c r="I43" i="3"/>
  <c r="H43" i="3"/>
  <c r="I42" i="3"/>
  <c r="H42" i="3"/>
  <c r="I41" i="3"/>
  <c r="H41" i="3"/>
  <c r="I40" i="3"/>
  <c r="H40" i="3"/>
  <c r="I39" i="3"/>
  <c r="H39" i="3"/>
  <c r="I38" i="3"/>
  <c r="H38" i="3"/>
  <c r="I37" i="3"/>
  <c r="H37" i="3"/>
  <c r="I36" i="3"/>
  <c r="H36" i="3"/>
  <c r="I35" i="3"/>
  <c r="H35" i="3"/>
  <c r="I34" i="3"/>
  <c r="H34" i="3"/>
  <c r="I33" i="3"/>
  <c r="H33" i="3"/>
  <c r="I32" i="3"/>
  <c r="H32" i="3"/>
  <c r="I31" i="3"/>
  <c r="H31" i="3"/>
  <c r="I30" i="3"/>
  <c r="H30" i="3"/>
  <c r="I29" i="3"/>
  <c r="H29" i="3"/>
  <c r="I28" i="3"/>
  <c r="H28" i="3"/>
  <c r="I27" i="3"/>
  <c r="H27" i="3"/>
  <c r="I26" i="3"/>
  <c r="H26" i="3"/>
  <c r="I25" i="3"/>
  <c r="H25" i="3"/>
  <c r="I24" i="3"/>
  <c r="H24" i="3"/>
  <c r="I23" i="3"/>
  <c r="H23" i="3"/>
  <c r="I22" i="3"/>
  <c r="H22" i="3"/>
  <c r="I21" i="3"/>
  <c r="H21" i="3"/>
  <c r="P20" i="3"/>
  <c r="I20" i="3"/>
  <c r="H20" i="3"/>
  <c r="I19" i="3"/>
  <c r="H19" i="3"/>
  <c r="I18" i="3"/>
  <c r="H18" i="3"/>
  <c r="I17" i="3"/>
  <c r="H17" i="3"/>
  <c r="I16" i="3"/>
  <c r="H16" i="3"/>
  <c r="I15" i="3"/>
  <c r="H15" i="3"/>
  <c r="I14" i="3"/>
  <c r="H14" i="3"/>
  <c r="I13" i="3"/>
  <c r="H13" i="3"/>
  <c r="I12" i="3"/>
  <c r="H12" i="3"/>
  <c r="I11" i="3"/>
  <c r="H11" i="3"/>
  <c r="I10" i="3"/>
  <c r="H10" i="3"/>
  <c r="I9" i="3"/>
  <c r="H9" i="3"/>
  <c r="I8" i="3"/>
  <c r="H8" i="3"/>
  <c r="I7" i="3"/>
  <c r="H7" i="3"/>
  <c r="O6" i="3"/>
  <c r="I6" i="3"/>
  <c r="H6" i="3"/>
  <c r="P5" i="3"/>
  <c r="P6" i="3" s="1"/>
  <c r="P7" i="3" s="1"/>
  <c r="P8" i="3" s="1"/>
  <c r="P9" i="3" s="1"/>
  <c r="P10" i="3" s="1"/>
  <c r="P11" i="3" s="1"/>
  <c r="P12" i="3" s="1"/>
  <c r="P13" i="3" s="1"/>
  <c r="P14" i="3" s="1"/>
  <c r="P15" i="3" s="1"/>
  <c r="P16" i="3" s="1"/>
  <c r="P17" i="3" s="1"/>
  <c r="P18" i="3" s="1"/>
  <c r="P19" i="3" s="1"/>
  <c r="I5" i="3"/>
  <c r="H5" i="3"/>
  <c r="P4" i="3"/>
  <c r="I4" i="3"/>
  <c r="I63" i="3" s="1"/>
  <c r="I64" i="3" s="1"/>
  <c r="H4" i="3"/>
  <c r="H63" i="3" s="1"/>
  <c r="H64" i="3" s="1"/>
  <c r="H87" i="2" l="1"/>
  <c r="G86" i="2"/>
  <c r="G87" i="2" s="1"/>
  <c r="F86" i="2"/>
  <c r="F87" i="2" s="1"/>
  <c r="E86" i="2"/>
  <c r="E87" i="2" s="1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P45" i="2"/>
  <c r="I45" i="2"/>
  <c r="I86" i="2" s="1"/>
  <c r="I87" i="2" s="1"/>
  <c r="E44" i="2"/>
  <c r="G43" i="2"/>
  <c r="G44" i="2" s="1"/>
  <c r="G88" i="2" s="1"/>
  <c r="F43" i="2"/>
  <c r="F44" i="2" s="1"/>
  <c r="F88" i="2" s="1"/>
  <c r="E43" i="2"/>
  <c r="I42" i="2"/>
  <c r="H42" i="2"/>
  <c r="I41" i="2"/>
  <c r="H41" i="2"/>
  <c r="I40" i="2"/>
  <c r="H40" i="2"/>
  <c r="I39" i="2"/>
  <c r="H39" i="2"/>
  <c r="I38" i="2"/>
  <c r="H38" i="2"/>
  <c r="I37" i="2"/>
  <c r="H37" i="2"/>
  <c r="I36" i="2"/>
  <c r="H36" i="2"/>
  <c r="I35" i="2"/>
  <c r="H35" i="2"/>
  <c r="I34" i="2"/>
  <c r="H34" i="2"/>
  <c r="I33" i="2"/>
  <c r="H33" i="2"/>
  <c r="I32" i="2"/>
  <c r="H32" i="2"/>
  <c r="I31" i="2"/>
  <c r="H31" i="2"/>
  <c r="I30" i="2"/>
  <c r="H30" i="2"/>
  <c r="I29" i="2"/>
  <c r="H29" i="2"/>
  <c r="I28" i="2"/>
  <c r="H28" i="2"/>
  <c r="I27" i="2"/>
  <c r="H27" i="2"/>
  <c r="I26" i="2"/>
  <c r="H26" i="2"/>
  <c r="I25" i="2"/>
  <c r="H25" i="2"/>
  <c r="I24" i="2"/>
  <c r="H24" i="2"/>
  <c r="I23" i="2"/>
  <c r="H23" i="2"/>
  <c r="I22" i="2"/>
  <c r="H22" i="2"/>
  <c r="I21" i="2"/>
  <c r="H21" i="2"/>
  <c r="P20" i="2"/>
  <c r="I20" i="2"/>
  <c r="H20" i="2"/>
  <c r="I19" i="2"/>
  <c r="H19" i="2"/>
  <c r="I18" i="2"/>
  <c r="H18" i="2"/>
  <c r="I17" i="2"/>
  <c r="H17" i="2"/>
  <c r="I16" i="2"/>
  <c r="H16" i="2"/>
  <c r="I15" i="2"/>
  <c r="H15" i="2"/>
  <c r="I14" i="2"/>
  <c r="H14" i="2"/>
  <c r="I13" i="2"/>
  <c r="H13" i="2"/>
  <c r="I12" i="2"/>
  <c r="H12" i="2"/>
  <c r="I11" i="2"/>
  <c r="H11" i="2"/>
  <c r="I10" i="2"/>
  <c r="H10" i="2"/>
  <c r="I9" i="2"/>
  <c r="H9" i="2"/>
  <c r="I8" i="2"/>
  <c r="H8" i="2"/>
  <c r="I7" i="2"/>
  <c r="H7" i="2"/>
  <c r="O6" i="2"/>
  <c r="I6" i="2"/>
  <c r="H6" i="2"/>
  <c r="P5" i="2"/>
  <c r="P6" i="2" s="1"/>
  <c r="P7" i="2" s="1"/>
  <c r="P8" i="2" s="1"/>
  <c r="P9" i="2" s="1"/>
  <c r="P10" i="2" s="1"/>
  <c r="P11" i="2" s="1"/>
  <c r="P12" i="2" s="1"/>
  <c r="P13" i="2" s="1"/>
  <c r="P14" i="2" s="1"/>
  <c r="P15" i="2" s="1"/>
  <c r="P16" i="2" s="1"/>
  <c r="P17" i="2" s="1"/>
  <c r="P18" i="2" s="1"/>
  <c r="P19" i="2" s="1"/>
  <c r="I5" i="2"/>
  <c r="H5" i="2"/>
  <c r="P4" i="2"/>
  <c r="I4" i="2"/>
  <c r="I43" i="2" s="1"/>
  <c r="I44" i="2" s="1"/>
  <c r="I88" i="2" s="1"/>
  <c r="H4" i="2"/>
  <c r="H43" i="2" s="1"/>
  <c r="H44" i="2" s="1"/>
  <c r="H88" i="2" s="1"/>
  <c r="E88" i="2" l="1"/>
  <c r="G85" i="1" l="1"/>
  <c r="G86" i="1" s="1"/>
  <c r="F80" i="1"/>
  <c r="G79" i="1"/>
  <c r="G80" i="1" s="1"/>
  <c r="F79" i="1"/>
  <c r="E79" i="1"/>
  <c r="E80" i="1" s="1"/>
  <c r="I78" i="1"/>
  <c r="H78" i="1"/>
  <c r="I77" i="1"/>
  <c r="H77" i="1"/>
  <c r="I76" i="1"/>
  <c r="H76" i="1"/>
  <c r="I75" i="1"/>
  <c r="H75" i="1"/>
  <c r="I74" i="1"/>
  <c r="H74" i="1"/>
  <c r="I73" i="1"/>
  <c r="H73" i="1"/>
  <c r="I72" i="1"/>
  <c r="H72" i="1"/>
  <c r="I71" i="1"/>
  <c r="H71" i="1"/>
  <c r="I70" i="1"/>
  <c r="H70" i="1"/>
  <c r="I69" i="1"/>
  <c r="H69" i="1"/>
  <c r="I68" i="1"/>
  <c r="H68" i="1"/>
  <c r="I67" i="1"/>
  <c r="H67" i="1"/>
  <c r="I66" i="1"/>
  <c r="H66" i="1"/>
  <c r="I65" i="1"/>
  <c r="H65" i="1"/>
  <c r="I64" i="1"/>
  <c r="H64" i="1"/>
  <c r="I63" i="1"/>
  <c r="H63" i="1"/>
  <c r="I62" i="1"/>
  <c r="H62" i="1"/>
  <c r="I61" i="1"/>
  <c r="H61" i="1"/>
  <c r="I60" i="1"/>
  <c r="H60" i="1"/>
  <c r="I59" i="1"/>
  <c r="H59" i="1"/>
  <c r="I58" i="1"/>
  <c r="H58" i="1"/>
  <c r="I57" i="1"/>
  <c r="H57" i="1"/>
  <c r="I56" i="1"/>
  <c r="H56" i="1"/>
  <c r="I55" i="1"/>
  <c r="H55" i="1"/>
  <c r="I54" i="1"/>
  <c r="H54" i="1"/>
  <c r="I53" i="1"/>
  <c r="H53" i="1"/>
  <c r="I52" i="1"/>
  <c r="H52" i="1"/>
  <c r="I51" i="1"/>
  <c r="H51" i="1"/>
  <c r="I50" i="1"/>
  <c r="H50" i="1"/>
  <c r="I49" i="1"/>
  <c r="H49" i="1"/>
  <c r="I48" i="1"/>
  <c r="H48" i="1"/>
  <c r="I47" i="1"/>
  <c r="H47" i="1"/>
  <c r="I46" i="1"/>
  <c r="H46" i="1"/>
  <c r="P45" i="1"/>
  <c r="I45" i="1"/>
  <c r="I79" i="1" s="1"/>
  <c r="I80" i="1" s="1"/>
  <c r="H45" i="1"/>
  <c r="H79" i="1" s="1"/>
  <c r="H80" i="1" s="1"/>
  <c r="H44" i="1"/>
  <c r="H81" i="1" s="1"/>
  <c r="E44" i="1"/>
  <c r="H43" i="1"/>
  <c r="G43" i="1"/>
  <c r="G44" i="1" s="1"/>
  <c r="G81" i="1" s="1"/>
  <c r="F43" i="1"/>
  <c r="F44" i="1" s="1"/>
  <c r="F81" i="1" s="1"/>
  <c r="E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P20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O6" i="1"/>
  <c r="I6" i="1"/>
  <c r="I5" i="1"/>
  <c r="P4" i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I4" i="1"/>
  <c r="I43" i="1" s="1"/>
  <c r="I44" i="1" s="1"/>
  <c r="I81" i="1" s="1"/>
  <c r="E81" i="1" l="1"/>
</calcChain>
</file>

<file path=xl/sharedStrings.xml><?xml version="1.0" encoding="utf-8"?>
<sst xmlns="http://schemas.openxmlformats.org/spreadsheetml/2006/main" count="1103" uniqueCount="383">
  <si>
    <t xml:space="preserve">2019년 솔껍질깍지벌레 방제사업(나무주사)-관매지구 필지별 조서 </t>
    <phoneticPr fontId="3" type="noConversion"/>
  </si>
  <si>
    <t>임반</t>
    <phoneticPr fontId="3" type="noConversion"/>
  </si>
  <si>
    <t>소반</t>
    <phoneticPr fontId="3" type="noConversion"/>
  </si>
  <si>
    <t>읍면</t>
    <phoneticPr fontId="3" type="noConversion"/>
  </si>
  <si>
    <t>리</t>
    <phoneticPr fontId="3" type="noConversion"/>
  </si>
  <si>
    <t>지번</t>
    <phoneticPr fontId="3" type="noConversion"/>
  </si>
  <si>
    <t>지적면적
(ha)</t>
    <phoneticPr fontId="3" type="noConversion"/>
  </si>
  <si>
    <t>사업면적
(ha)</t>
    <phoneticPr fontId="3" type="noConversion"/>
  </si>
  <si>
    <t>약제
소요량(ℓ)</t>
    <phoneticPr fontId="3" type="noConversion"/>
  </si>
  <si>
    <t>제외면적
(ha)</t>
    <phoneticPr fontId="3" type="noConversion"/>
  </si>
  <si>
    <t>제외사유</t>
    <phoneticPr fontId="3" type="noConversion"/>
  </si>
  <si>
    <t>소유자 주소</t>
    <phoneticPr fontId="3" type="noConversion"/>
  </si>
  <si>
    <t>소유자</t>
    <phoneticPr fontId="3" type="noConversion"/>
  </si>
  <si>
    <t>비고</t>
    <phoneticPr fontId="3" type="noConversion"/>
  </si>
  <si>
    <t>1-0</t>
    <phoneticPr fontId="3" type="noConversion"/>
  </si>
  <si>
    <t>조도</t>
    <phoneticPr fontId="3" type="noConversion"/>
  </si>
  <si>
    <t>관매도</t>
    <phoneticPr fontId="3" type="noConversion"/>
  </si>
  <si>
    <t>산77</t>
    <phoneticPr fontId="3" type="noConversion"/>
  </si>
  <si>
    <t>무입목지</t>
    <phoneticPr fontId="3" type="noConversion"/>
  </si>
  <si>
    <t>사유지</t>
    <phoneticPr fontId="3" type="noConversion"/>
  </si>
  <si>
    <t>산81</t>
    <phoneticPr fontId="3" type="noConversion"/>
  </si>
  <si>
    <t>사유지</t>
    <phoneticPr fontId="3" type="noConversion"/>
  </si>
  <si>
    <t>조도</t>
    <phoneticPr fontId="3" type="noConversion"/>
  </si>
  <si>
    <t>관매도</t>
    <phoneticPr fontId="3" type="noConversion"/>
  </si>
  <si>
    <t>산82-1</t>
    <phoneticPr fontId="3" type="noConversion"/>
  </si>
  <si>
    <t>무입목지</t>
    <phoneticPr fontId="3" type="noConversion"/>
  </si>
  <si>
    <t>산83-1</t>
    <phoneticPr fontId="3" type="noConversion"/>
  </si>
  <si>
    <t>산85</t>
    <phoneticPr fontId="3" type="noConversion"/>
  </si>
  <si>
    <t>산86-1</t>
    <phoneticPr fontId="3" type="noConversion"/>
  </si>
  <si>
    <t>산87</t>
    <phoneticPr fontId="3" type="noConversion"/>
  </si>
  <si>
    <t>산92-1</t>
    <phoneticPr fontId="3" type="noConversion"/>
  </si>
  <si>
    <t>산92-4</t>
    <phoneticPr fontId="3" type="noConversion"/>
  </si>
  <si>
    <t>산92-5</t>
    <phoneticPr fontId="3" type="noConversion"/>
  </si>
  <si>
    <t>산93</t>
    <phoneticPr fontId="3" type="noConversion"/>
  </si>
  <si>
    <t>산94-1</t>
    <phoneticPr fontId="3" type="noConversion"/>
  </si>
  <si>
    <t>산94-4</t>
    <phoneticPr fontId="3" type="noConversion"/>
  </si>
  <si>
    <t>산94-5</t>
    <phoneticPr fontId="3" type="noConversion"/>
  </si>
  <si>
    <t>개간,무입목지</t>
    <phoneticPr fontId="3" type="noConversion"/>
  </si>
  <si>
    <t>산101</t>
    <phoneticPr fontId="3" type="noConversion"/>
  </si>
  <si>
    <t>산102-2</t>
    <phoneticPr fontId="3" type="noConversion"/>
  </si>
  <si>
    <t>산31</t>
    <phoneticPr fontId="3" type="noConversion"/>
  </si>
  <si>
    <t>산32</t>
    <phoneticPr fontId="3" type="noConversion"/>
  </si>
  <si>
    <t>산33</t>
    <phoneticPr fontId="3" type="noConversion"/>
  </si>
  <si>
    <t>산34</t>
    <phoneticPr fontId="3" type="noConversion"/>
  </si>
  <si>
    <t>산35</t>
    <phoneticPr fontId="3" type="noConversion"/>
  </si>
  <si>
    <t>산36</t>
    <phoneticPr fontId="3" type="noConversion"/>
  </si>
  <si>
    <t>산37</t>
    <phoneticPr fontId="3" type="noConversion"/>
  </si>
  <si>
    <t>산49</t>
    <phoneticPr fontId="3" type="noConversion"/>
  </si>
  <si>
    <t>산50</t>
    <phoneticPr fontId="3" type="noConversion"/>
  </si>
  <si>
    <t>1-0</t>
    <phoneticPr fontId="3" type="noConversion"/>
  </si>
  <si>
    <t>산51</t>
    <phoneticPr fontId="3" type="noConversion"/>
  </si>
  <si>
    <t>산52</t>
    <phoneticPr fontId="3" type="noConversion"/>
  </si>
  <si>
    <t>산104</t>
    <phoneticPr fontId="3" type="noConversion"/>
  </si>
  <si>
    <t>기타단체</t>
    <phoneticPr fontId="3" type="noConversion"/>
  </si>
  <si>
    <t>산105</t>
    <phoneticPr fontId="3" type="noConversion"/>
  </si>
  <si>
    <t>산105-3</t>
    <phoneticPr fontId="3" type="noConversion"/>
  </si>
  <si>
    <t>산106-2</t>
    <phoneticPr fontId="3" type="noConversion"/>
  </si>
  <si>
    <t>군유지</t>
    <phoneticPr fontId="3" type="noConversion"/>
  </si>
  <si>
    <t>산107</t>
    <phoneticPr fontId="3" type="noConversion"/>
  </si>
  <si>
    <t>594임</t>
    <phoneticPr fontId="3" type="noConversion"/>
  </si>
  <si>
    <t>595임</t>
  </si>
  <si>
    <t>법인</t>
    <phoneticPr fontId="3" type="noConversion"/>
  </si>
  <si>
    <t>596임</t>
  </si>
  <si>
    <t>597임</t>
  </si>
  <si>
    <t>598임</t>
  </si>
  <si>
    <t>600임</t>
    <phoneticPr fontId="3" type="noConversion"/>
  </si>
  <si>
    <t>공유지</t>
    <phoneticPr fontId="3" type="noConversion"/>
  </si>
  <si>
    <t>소반계</t>
    <phoneticPr fontId="3" type="noConversion"/>
  </si>
  <si>
    <t>임  반 계</t>
    <phoneticPr fontId="3" type="noConversion"/>
  </si>
  <si>
    <t>산110-1</t>
    <phoneticPr fontId="3" type="noConversion"/>
  </si>
  <si>
    <t>인천시 남구 경인북길**</t>
    <phoneticPr fontId="3" type="noConversion"/>
  </si>
  <si>
    <t>김**</t>
    <phoneticPr fontId="3" type="noConversion"/>
  </si>
  <si>
    <t>산111</t>
    <phoneticPr fontId="3" type="noConversion"/>
  </si>
  <si>
    <t>관매도리 **</t>
    <phoneticPr fontId="3" type="noConversion"/>
  </si>
  <si>
    <t>고**</t>
    <phoneticPr fontId="3" type="noConversion"/>
  </si>
  <si>
    <t>산112</t>
  </si>
  <si>
    <t>전남 목포시 용당동 **</t>
    <phoneticPr fontId="3" type="noConversion"/>
  </si>
  <si>
    <t>조**</t>
    <phoneticPr fontId="3" type="noConversion"/>
  </si>
  <si>
    <t>산113</t>
  </si>
  <si>
    <t>장**</t>
    <phoneticPr fontId="3" type="noConversion"/>
  </si>
  <si>
    <t>산114</t>
  </si>
  <si>
    <t>최**</t>
    <phoneticPr fontId="3" type="noConversion"/>
  </si>
  <si>
    <t>산115</t>
  </si>
  <si>
    <t>박**</t>
    <phoneticPr fontId="3" type="noConversion"/>
  </si>
  <si>
    <t>산116</t>
  </si>
  <si>
    <t>이**</t>
    <phoneticPr fontId="3" type="noConversion"/>
  </si>
  <si>
    <t>산117</t>
  </si>
  <si>
    <t>산119</t>
  </si>
  <si>
    <t>산120</t>
  </si>
  <si>
    <t>송**</t>
    <phoneticPr fontId="3" type="noConversion"/>
  </si>
  <si>
    <t>산122</t>
    <phoneticPr fontId="3" type="noConversion"/>
  </si>
  <si>
    <t>산125</t>
    <phoneticPr fontId="3" type="noConversion"/>
  </si>
  <si>
    <t>전남 목포시 수강로3번길**</t>
    <phoneticPr fontId="3" type="noConversion"/>
  </si>
  <si>
    <t>김** **</t>
    <phoneticPr fontId="3" type="noConversion"/>
  </si>
  <si>
    <t>산127</t>
    <phoneticPr fontId="3" type="noConversion"/>
  </si>
  <si>
    <t>산130</t>
    <phoneticPr fontId="3" type="noConversion"/>
  </si>
  <si>
    <t>산131</t>
    <phoneticPr fontId="3" type="noConversion"/>
  </si>
  <si>
    <t>임**</t>
    <phoneticPr fontId="3" type="noConversion"/>
  </si>
  <si>
    <t>산132</t>
    <phoneticPr fontId="3" type="noConversion"/>
  </si>
  <si>
    <t>산133</t>
  </si>
  <si>
    <t>산134</t>
  </si>
  <si>
    <t>경기도 고양시 덕양구행신동***</t>
    <phoneticPr fontId="3" type="noConversion"/>
  </si>
  <si>
    <t>산135</t>
  </si>
  <si>
    <t>산136</t>
  </si>
  <si>
    <t>산137</t>
  </si>
  <si>
    <t>산138</t>
  </si>
  <si>
    <t>산140</t>
    <phoneticPr fontId="3" type="noConversion"/>
  </si>
  <si>
    <t>진도읍 동외리 **</t>
    <phoneticPr fontId="3" type="noConversion"/>
  </si>
  <si>
    <t>산141</t>
  </si>
  <si>
    <t>산142</t>
  </si>
  <si>
    <t>산143</t>
  </si>
  <si>
    <t>산144</t>
  </si>
  <si>
    <t>산145</t>
  </si>
  <si>
    <t>목포시 대안동**</t>
    <phoneticPr fontId="3" type="noConversion"/>
  </si>
  <si>
    <t>산146</t>
  </si>
  <si>
    <t>함**</t>
    <phoneticPr fontId="3" type="noConversion"/>
  </si>
  <si>
    <t>산147</t>
  </si>
  <si>
    <t>산148-1</t>
    <phoneticPr fontId="3" type="noConversion"/>
  </si>
  <si>
    <t>암석지</t>
    <phoneticPr fontId="3" type="noConversion"/>
  </si>
  <si>
    <t>산175</t>
    <phoneticPr fontId="3" type="noConversion"/>
  </si>
  <si>
    <t>목포시 해안동3가1번지**</t>
    <phoneticPr fontId="3" type="noConversion"/>
  </si>
  <si>
    <t>산176</t>
    <phoneticPr fontId="3" type="noConversion"/>
  </si>
  <si>
    <t>서울시 강남구 압구정동***</t>
    <phoneticPr fontId="3" type="noConversion"/>
  </si>
  <si>
    <t>산177</t>
    <phoneticPr fontId="3" type="noConversion"/>
  </si>
  <si>
    <t>총  계</t>
    <phoneticPr fontId="3" type="noConversion"/>
  </si>
  <si>
    <t xml:space="preserve">2019년 솔껍질깍지벌레 방제사업(나무주사)-장산평지구 필지별 조서 </t>
    <phoneticPr fontId="3" type="noConversion"/>
  </si>
  <si>
    <t>임반</t>
    <phoneticPr fontId="3" type="noConversion"/>
  </si>
  <si>
    <t>관매도리**</t>
    <phoneticPr fontId="3" type="noConversion"/>
  </si>
  <si>
    <t>박**</t>
    <phoneticPr fontId="3" type="noConversion"/>
  </si>
  <si>
    <t>조도</t>
    <phoneticPr fontId="3" type="noConversion"/>
  </si>
  <si>
    <t>관매도</t>
    <phoneticPr fontId="3" type="noConversion"/>
  </si>
  <si>
    <t>산81</t>
    <phoneticPr fontId="3" type="noConversion"/>
  </si>
  <si>
    <t>무입목지</t>
    <phoneticPr fontId="3" type="noConversion"/>
  </si>
  <si>
    <t>목포시 해안동4가1 송광비치타운**</t>
    <phoneticPr fontId="3" type="noConversion"/>
  </si>
  <si>
    <t>이**</t>
    <phoneticPr fontId="3" type="noConversion"/>
  </si>
  <si>
    <t>조도</t>
    <phoneticPr fontId="3" type="noConversion"/>
  </si>
  <si>
    <t>관매도</t>
    <phoneticPr fontId="3" type="noConversion"/>
  </si>
  <si>
    <t>산82-1</t>
    <phoneticPr fontId="3" type="noConversion"/>
  </si>
  <si>
    <t>무입목지</t>
    <phoneticPr fontId="3" type="noConversion"/>
  </si>
  <si>
    <t>서울시 동작구 노량진동**</t>
    <phoneticPr fontId="3" type="noConversion"/>
  </si>
  <si>
    <t>강**</t>
    <phoneticPr fontId="3" type="noConversion"/>
  </si>
  <si>
    <t>산83-1</t>
    <phoneticPr fontId="3" type="noConversion"/>
  </si>
  <si>
    <t>경기도 화성시 영통로50번길**</t>
    <phoneticPr fontId="3" type="noConversion"/>
  </si>
  <si>
    <t>성**</t>
    <phoneticPr fontId="3" type="noConversion"/>
  </si>
  <si>
    <t>산85</t>
    <phoneticPr fontId="3" type="noConversion"/>
  </si>
  <si>
    <t>산86-1</t>
    <phoneticPr fontId="3" type="noConversion"/>
  </si>
  <si>
    <t>광산구 송도로212번길**</t>
    <phoneticPr fontId="3" type="noConversion"/>
  </si>
  <si>
    <t>산87</t>
    <phoneticPr fontId="3" type="noConversion"/>
  </si>
  <si>
    <t>조** **</t>
    <phoneticPr fontId="3" type="noConversion"/>
  </si>
  <si>
    <t>산92-1</t>
    <phoneticPr fontId="3" type="noConversion"/>
  </si>
  <si>
    <t>산92-4</t>
    <phoneticPr fontId="3" type="noConversion"/>
  </si>
  <si>
    <t>광주시 서구 매방동**</t>
    <phoneticPr fontId="3" type="noConversion"/>
  </si>
  <si>
    <t>산92-5</t>
    <phoneticPr fontId="3" type="noConversion"/>
  </si>
  <si>
    <t>경남 김해시 분성로**</t>
    <phoneticPr fontId="3" type="noConversion"/>
  </si>
  <si>
    <t>김**</t>
    <phoneticPr fontId="3" type="noConversion"/>
  </si>
  <si>
    <t>산93</t>
    <phoneticPr fontId="3" type="noConversion"/>
  </si>
  <si>
    <t>동외리 **</t>
    <phoneticPr fontId="3" type="noConversion"/>
  </si>
  <si>
    <t>이**</t>
    <phoneticPr fontId="3" type="noConversion"/>
  </si>
  <si>
    <t>산94-1</t>
    <phoneticPr fontId="3" type="noConversion"/>
  </si>
  <si>
    <t>서울시 관악구 문성로**</t>
    <phoneticPr fontId="3" type="noConversion"/>
  </si>
  <si>
    <t>산94-4</t>
    <phoneticPr fontId="3" type="noConversion"/>
  </si>
  <si>
    <t>목포시 용당동 **</t>
    <phoneticPr fontId="3" type="noConversion"/>
  </si>
  <si>
    <t>산94-5</t>
    <phoneticPr fontId="3" type="noConversion"/>
  </si>
  <si>
    <t>개간,무입목지</t>
    <phoneticPr fontId="3" type="noConversion"/>
  </si>
  <si>
    <t>산101</t>
    <phoneticPr fontId="3" type="noConversion"/>
  </si>
  <si>
    <t>경기도 수원시 권선구 오목천동**</t>
    <phoneticPr fontId="3" type="noConversion"/>
  </si>
  <si>
    <t>산102-2</t>
    <phoneticPr fontId="3" type="noConversion"/>
  </si>
  <si>
    <t>산31</t>
    <phoneticPr fontId="3" type="noConversion"/>
  </si>
  <si>
    <t>서울시 강북구 수유동**</t>
    <phoneticPr fontId="3" type="noConversion"/>
  </si>
  <si>
    <t>최** **</t>
    <phoneticPr fontId="3" type="noConversion"/>
  </si>
  <si>
    <t>산32</t>
    <phoneticPr fontId="3" type="noConversion"/>
  </si>
  <si>
    <t>충북 청주시 상당구 탑동로1번길**</t>
    <phoneticPr fontId="3" type="noConversion"/>
  </si>
  <si>
    <t>산33</t>
    <phoneticPr fontId="3" type="noConversion"/>
  </si>
  <si>
    <t>해남군 산이면 노송리**</t>
    <phoneticPr fontId="3" type="noConversion"/>
  </si>
  <si>
    <t>민** **</t>
    <phoneticPr fontId="3" type="noConversion"/>
  </si>
  <si>
    <t>산34</t>
    <phoneticPr fontId="3" type="noConversion"/>
  </si>
  <si>
    <t>**</t>
    <phoneticPr fontId="3" type="noConversion"/>
  </si>
  <si>
    <t>산35</t>
    <phoneticPr fontId="3" type="noConversion"/>
  </si>
  <si>
    <t>최**</t>
    <phoneticPr fontId="3" type="noConversion"/>
  </si>
  <si>
    <t>산36</t>
    <phoneticPr fontId="3" type="noConversion"/>
  </si>
  <si>
    <t>창유리 **</t>
    <phoneticPr fontId="3" type="noConversion"/>
  </si>
  <si>
    <t>정**</t>
    <phoneticPr fontId="3" type="noConversion"/>
  </si>
  <si>
    <t>산37</t>
    <phoneticPr fontId="3" type="noConversion"/>
  </si>
  <si>
    <t>함**</t>
    <phoneticPr fontId="3" type="noConversion"/>
  </si>
  <si>
    <t>산49</t>
    <phoneticPr fontId="3" type="noConversion"/>
  </si>
  <si>
    <t>산50</t>
    <phoneticPr fontId="3" type="noConversion"/>
  </si>
  <si>
    <t>고**</t>
    <phoneticPr fontId="3" type="noConversion"/>
  </si>
  <si>
    <t>산51</t>
    <phoneticPr fontId="3" type="noConversion"/>
  </si>
  <si>
    <t>경기도 김포시 감정동686**</t>
    <phoneticPr fontId="3" type="noConversion"/>
  </si>
  <si>
    <t>조**</t>
    <phoneticPr fontId="3" type="noConversion"/>
  </si>
  <si>
    <t>산52</t>
    <phoneticPr fontId="3" type="noConversion"/>
  </si>
  <si>
    <t>산104</t>
    <phoneticPr fontId="3" type="noConversion"/>
  </si>
  <si>
    <t>관매도*</t>
    <phoneticPr fontId="3" type="noConversion"/>
  </si>
  <si>
    <t>산105</t>
    <phoneticPr fontId="3" type="noConversion"/>
  </si>
  <si>
    <t>산105-3</t>
    <phoneticPr fontId="3" type="noConversion"/>
  </si>
  <si>
    <t>산106-2</t>
    <phoneticPr fontId="3" type="noConversion"/>
  </si>
  <si>
    <t>군유지</t>
    <phoneticPr fontId="3" type="noConversion"/>
  </si>
  <si>
    <t>산107</t>
    <phoneticPr fontId="3" type="noConversion"/>
  </si>
  <si>
    <t>서울시 감남구 선릉로221**</t>
    <phoneticPr fontId="3" type="noConversion"/>
  </si>
  <si>
    <t>594임</t>
    <phoneticPr fontId="3" type="noConversion"/>
  </si>
  <si>
    <t>경기도 고양시 덕양구 행신동783***</t>
    <phoneticPr fontId="3" type="noConversion"/>
  </si>
  <si>
    <t>서울시 종로구 적산동**</t>
    <phoneticPr fontId="3" type="noConversion"/>
  </si>
  <si>
    <t>주식회사 미**</t>
    <phoneticPr fontId="3" type="noConversion"/>
  </si>
  <si>
    <t>나주시 문평면 안곡리 **</t>
    <phoneticPr fontId="3" type="noConversion"/>
  </si>
  <si>
    <t>여수시 웅천중앙로47 **</t>
    <phoneticPr fontId="3" type="noConversion"/>
  </si>
  <si>
    <t>유**</t>
    <phoneticPr fontId="3" type="noConversion"/>
  </si>
  <si>
    <t>600임</t>
    <phoneticPr fontId="3" type="noConversion"/>
  </si>
  <si>
    <t>공유지</t>
    <phoneticPr fontId="3" type="noConversion"/>
  </si>
  <si>
    <t>소반계</t>
    <phoneticPr fontId="3" type="noConversion"/>
  </si>
  <si>
    <t>임  반 계</t>
    <phoneticPr fontId="3" type="noConversion"/>
  </si>
  <si>
    <t>3-0</t>
    <phoneticPr fontId="3" type="noConversion"/>
  </si>
  <si>
    <t>산110-1</t>
    <phoneticPr fontId="3" type="noConversion"/>
  </si>
  <si>
    <t>산111</t>
    <phoneticPr fontId="3" type="noConversion"/>
  </si>
  <si>
    <t>사유지</t>
    <phoneticPr fontId="3" type="noConversion"/>
  </si>
  <si>
    <t>산122</t>
    <phoneticPr fontId="3" type="noConversion"/>
  </si>
  <si>
    <t>산125</t>
    <phoneticPr fontId="3" type="noConversion"/>
  </si>
  <si>
    <t>산127</t>
    <phoneticPr fontId="3" type="noConversion"/>
  </si>
  <si>
    <t>산130</t>
    <phoneticPr fontId="3" type="noConversion"/>
  </si>
  <si>
    <t>군유지</t>
    <phoneticPr fontId="3" type="noConversion"/>
  </si>
  <si>
    <t>산131</t>
    <phoneticPr fontId="3" type="noConversion"/>
  </si>
  <si>
    <t>산132</t>
    <phoneticPr fontId="3" type="noConversion"/>
  </si>
  <si>
    <t>산140</t>
    <phoneticPr fontId="3" type="noConversion"/>
  </si>
  <si>
    <t>산148-1</t>
    <phoneticPr fontId="3" type="noConversion"/>
  </si>
  <si>
    <t>암석지</t>
    <phoneticPr fontId="3" type="noConversion"/>
  </si>
  <si>
    <t>산175</t>
    <phoneticPr fontId="3" type="noConversion"/>
  </si>
  <si>
    <t>산176</t>
    <phoneticPr fontId="3" type="noConversion"/>
  </si>
  <si>
    <t>산177</t>
    <phoneticPr fontId="3" type="noConversion"/>
  </si>
  <si>
    <t>산179</t>
    <phoneticPr fontId="3" type="noConversion"/>
  </si>
  <si>
    <t>산184</t>
    <phoneticPr fontId="3" type="noConversion"/>
  </si>
  <si>
    <t>산186</t>
    <phoneticPr fontId="3" type="noConversion"/>
  </si>
  <si>
    <t>산187-1</t>
    <phoneticPr fontId="3" type="noConversion"/>
  </si>
  <si>
    <t>산189</t>
    <phoneticPr fontId="3" type="noConversion"/>
  </si>
  <si>
    <t>산190-1</t>
    <phoneticPr fontId="3" type="noConversion"/>
  </si>
  <si>
    <t>산191</t>
    <phoneticPr fontId="3" type="noConversion"/>
  </si>
  <si>
    <t>소반계</t>
    <phoneticPr fontId="3" type="noConversion"/>
  </si>
  <si>
    <t>임  반 계</t>
    <phoneticPr fontId="3" type="noConversion"/>
  </si>
  <si>
    <t>총  계</t>
    <phoneticPr fontId="3" type="noConversion"/>
  </si>
  <si>
    <t xml:space="preserve">2019년 솔껍질깍지벌레 방제사업(나무주사)-죽림지구 필지별 조서 </t>
    <phoneticPr fontId="3" type="noConversion"/>
  </si>
  <si>
    <t>임반</t>
    <phoneticPr fontId="3" type="noConversion"/>
  </si>
  <si>
    <t>소반</t>
    <phoneticPr fontId="3" type="noConversion"/>
  </si>
  <si>
    <t>읍면</t>
    <phoneticPr fontId="3" type="noConversion"/>
  </si>
  <si>
    <t>리</t>
    <phoneticPr fontId="3" type="noConversion"/>
  </si>
  <si>
    <t>지번</t>
    <phoneticPr fontId="3" type="noConversion"/>
  </si>
  <si>
    <t>지적면적
(ha)</t>
    <phoneticPr fontId="3" type="noConversion"/>
  </si>
  <si>
    <t>사업면적
(ha)</t>
    <phoneticPr fontId="3" type="noConversion"/>
  </si>
  <si>
    <t>공급 약제
소요량(ℓ)</t>
    <phoneticPr fontId="3" type="noConversion"/>
  </si>
  <si>
    <t>제외면적
(ha)</t>
    <phoneticPr fontId="3" type="noConversion"/>
  </si>
  <si>
    <t>제외사유</t>
    <phoneticPr fontId="3" type="noConversion"/>
  </si>
  <si>
    <t>소유자 주소</t>
    <phoneticPr fontId="3" type="noConversion"/>
  </si>
  <si>
    <t>소유자</t>
    <phoneticPr fontId="3" type="noConversion"/>
  </si>
  <si>
    <t>비고</t>
    <phoneticPr fontId="3" type="noConversion"/>
  </si>
  <si>
    <t>1-0</t>
    <phoneticPr fontId="3" type="noConversion"/>
  </si>
  <si>
    <t>임회</t>
    <phoneticPr fontId="3" type="noConversion"/>
  </si>
  <si>
    <t>죽림</t>
    <phoneticPr fontId="3" type="noConversion"/>
  </si>
  <si>
    <t>산148</t>
    <phoneticPr fontId="3" type="noConversion"/>
  </si>
  <si>
    <t>무입목지</t>
    <phoneticPr fontId="3" type="noConversion"/>
  </si>
  <si>
    <t>진도읍 남동4길**</t>
    <phoneticPr fontId="3" type="noConversion"/>
  </si>
  <si>
    <t>박**</t>
    <phoneticPr fontId="3" type="noConversion"/>
  </si>
  <si>
    <t>임회</t>
    <phoneticPr fontId="3" type="noConversion"/>
  </si>
  <si>
    <t>죽림</t>
    <phoneticPr fontId="3" type="noConversion"/>
  </si>
  <si>
    <t>산149</t>
    <phoneticPr fontId="3" type="noConversion"/>
  </si>
  <si>
    <t>서울시 영등포구 여의도동42**</t>
    <phoneticPr fontId="3" type="noConversion"/>
  </si>
  <si>
    <t>조**</t>
    <phoneticPr fontId="3" type="noConversion"/>
  </si>
  <si>
    <t>임회</t>
    <phoneticPr fontId="3" type="noConversion"/>
  </si>
  <si>
    <t>죽림</t>
    <phoneticPr fontId="3" type="noConversion"/>
  </si>
  <si>
    <t>산152</t>
    <phoneticPr fontId="3" type="noConversion"/>
  </si>
  <si>
    <t>함평군 월야면 월야리**</t>
    <phoneticPr fontId="3" type="noConversion"/>
  </si>
  <si>
    <t>김**</t>
    <phoneticPr fontId="3" type="noConversion"/>
  </si>
  <si>
    <t>임회</t>
    <phoneticPr fontId="3" type="noConversion"/>
  </si>
  <si>
    <t>죽림</t>
    <phoneticPr fontId="3" type="noConversion"/>
  </si>
  <si>
    <t>산153-1</t>
    <phoneticPr fontId="3" type="noConversion"/>
  </si>
  <si>
    <t>죽림리 **</t>
    <phoneticPr fontId="3" type="noConversion"/>
  </si>
  <si>
    <t>김** **</t>
    <phoneticPr fontId="3" type="noConversion"/>
  </si>
  <si>
    <t>산153</t>
    <phoneticPr fontId="3" type="noConversion"/>
  </si>
  <si>
    <t>무입목지</t>
    <phoneticPr fontId="3" type="noConversion"/>
  </si>
  <si>
    <t>목포시 산정동 1764-4**</t>
    <phoneticPr fontId="3" type="noConversion"/>
  </si>
  <si>
    <t>하**</t>
    <phoneticPr fontId="3" type="noConversion"/>
  </si>
  <si>
    <t>산154</t>
  </si>
  <si>
    <t>의신며 만길리**</t>
    <phoneticPr fontId="3" type="noConversion"/>
  </si>
  <si>
    <t>문**</t>
    <phoneticPr fontId="3" type="noConversion"/>
  </si>
  <si>
    <t>365-1임</t>
    <phoneticPr fontId="3" type="noConversion"/>
  </si>
  <si>
    <t>나주시 용산동**</t>
    <phoneticPr fontId="3" type="noConversion"/>
  </si>
  <si>
    <t>윤**</t>
    <phoneticPr fontId="3" type="noConversion"/>
  </si>
  <si>
    <t>365임</t>
    <phoneticPr fontId="3" type="noConversion"/>
  </si>
  <si>
    <t>임회면 고산길**</t>
    <phoneticPr fontId="3" type="noConversion"/>
  </si>
  <si>
    <t>이** **</t>
    <phoneticPr fontId="3" type="noConversion"/>
  </si>
  <si>
    <t>산155</t>
    <phoneticPr fontId="3" type="noConversion"/>
  </si>
  <si>
    <t>진도읍 성내리 **</t>
    <phoneticPr fontId="3" type="noConversion"/>
  </si>
  <si>
    <t>진** **</t>
    <phoneticPr fontId="3" type="noConversion"/>
  </si>
  <si>
    <t>산157</t>
    <phoneticPr fontId="3" type="noConversion"/>
  </si>
  <si>
    <t>광주시 서구 내방마을**</t>
    <phoneticPr fontId="3" type="noConversion"/>
  </si>
  <si>
    <t>한**</t>
    <phoneticPr fontId="3" type="noConversion"/>
  </si>
  <si>
    <t>산158</t>
    <phoneticPr fontId="3" type="noConversion"/>
  </si>
  <si>
    <t>의신면 돈지리**</t>
    <phoneticPr fontId="3" type="noConversion"/>
  </si>
  <si>
    <t>주**</t>
    <phoneticPr fontId="3" type="noConversion"/>
  </si>
  <si>
    <t>산159</t>
  </si>
  <si>
    <t>개간</t>
    <phoneticPr fontId="3" type="noConversion"/>
  </si>
  <si>
    <t>목포시 옥암동1023**</t>
    <phoneticPr fontId="3" type="noConversion"/>
  </si>
  <si>
    <t>이**</t>
    <phoneticPr fontId="3" type="noConversion"/>
  </si>
  <si>
    <t>산160</t>
  </si>
  <si>
    <t>서울시 강남구 대치동**</t>
    <phoneticPr fontId="3" type="noConversion"/>
  </si>
  <si>
    <t>김**</t>
    <phoneticPr fontId="3" type="noConversion"/>
  </si>
  <si>
    <t>394-2임</t>
    <phoneticPr fontId="3" type="noConversion"/>
  </si>
  <si>
    <t>398-2임</t>
    <phoneticPr fontId="3" type="noConversion"/>
  </si>
  <si>
    <t>산174-7</t>
    <phoneticPr fontId="3" type="noConversion"/>
  </si>
  <si>
    <t>서울시 송파구 방이동89**</t>
    <phoneticPr fontId="3" type="noConversion"/>
  </si>
  <si>
    <t>천**</t>
    <phoneticPr fontId="3" type="noConversion"/>
  </si>
  <si>
    <t>산167</t>
    <phoneticPr fontId="3" type="noConversion"/>
  </si>
  <si>
    <t>의신면 송정리**</t>
    <phoneticPr fontId="3" type="noConversion"/>
  </si>
  <si>
    <t>임회</t>
    <phoneticPr fontId="3" type="noConversion"/>
  </si>
  <si>
    <t>죽림</t>
    <phoneticPr fontId="3" type="noConversion"/>
  </si>
  <si>
    <t>산181</t>
    <phoneticPr fontId="3" type="noConversion"/>
  </si>
  <si>
    <t>산182</t>
    <phoneticPr fontId="3" type="noConversion"/>
  </si>
  <si>
    <t>산177</t>
    <phoneticPr fontId="3" type="noConversion"/>
  </si>
  <si>
    <t>암석지</t>
    <phoneticPr fontId="3" type="noConversion"/>
  </si>
  <si>
    <t>경남 거창군 읍 동변길**</t>
    <phoneticPr fontId="3" type="noConversion"/>
  </si>
  <si>
    <t>산177-2</t>
    <phoneticPr fontId="3" type="noConversion"/>
  </si>
  <si>
    <t>서울시 용산구 이촌동208-3**</t>
    <phoneticPr fontId="3" type="noConversion"/>
  </si>
  <si>
    <t>산176</t>
    <phoneticPr fontId="3" type="noConversion"/>
  </si>
  <si>
    <t>서울시 강남구 개포동**</t>
    <phoneticPr fontId="3" type="noConversion"/>
  </si>
  <si>
    <t>강** **</t>
    <phoneticPr fontId="3" type="noConversion"/>
  </si>
  <si>
    <t>산175</t>
    <phoneticPr fontId="3" type="noConversion"/>
  </si>
  <si>
    <t>의신면 금갑리 **</t>
    <phoneticPr fontId="3" type="noConversion"/>
  </si>
  <si>
    <t>산183</t>
    <phoneticPr fontId="3" type="noConversion"/>
  </si>
  <si>
    <t>주** **</t>
    <phoneticPr fontId="3" type="noConversion"/>
  </si>
  <si>
    <t>산138</t>
    <phoneticPr fontId="3" type="noConversion"/>
  </si>
  <si>
    <t>고양시 덕양구 벽제동**</t>
    <phoneticPr fontId="3" type="noConversion"/>
  </si>
  <si>
    <t>산139</t>
  </si>
  <si>
    <t>황**</t>
    <phoneticPr fontId="3" type="noConversion"/>
  </si>
  <si>
    <t>산137</t>
    <phoneticPr fontId="3" type="noConversion"/>
  </si>
  <si>
    <t>산136-1</t>
    <phoneticPr fontId="3" type="noConversion"/>
  </si>
  <si>
    <t>산133</t>
    <phoneticPr fontId="3" type="noConversion"/>
  </si>
  <si>
    <t>광주시서구 쌍촌동544-4**</t>
    <phoneticPr fontId="3" type="noConversion"/>
  </si>
  <si>
    <t>조** **</t>
    <phoneticPr fontId="3" type="noConversion"/>
  </si>
  <si>
    <t>1-0</t>
    <phoneticPr fontId="3" type="noConversion"/>
  </si>
  <si>
    <t>산132</t>
    <phoneticPr fontId="3" type="noConversion"/>
  </si>
  <si>
    <t>산131-3</t>
    <phoneticPr fontId="3" type="noConversion"/>
  </si>
  <si>
    <t>안양시 동안구 호계동**</t>
    <phoneticPr fontId="3" type="noConversion"/>
  </si>
  <si>
    <t>산131</t>
    <phoneticPr fontId="3" type="noConversion"/>
  </si>
  <si>
    <t>산129</t>
    <phoneticPr fontId="3" type="noConversion"/>
  </si>
  <si>
    <t>고정리**</t>
    <phoneticPr fontId="3" type="noConversion"/>
  </si>
  <si>
    <t>산128</t>
    <phoneticPr fontId="3" type="noConversion"/>
  </si>
  <si>
    <t>산130</t>
    <phoneticPr fontId="3" type="noConversion"/>
  </si>
  <si>
    <t>목포시 옥암동1026**</t>
    <phoneticPr fontId="3" type="noConversion"/>
  </si>
  <si>
    <t>산144-1</t>
    <phoneticPr fontId="3" type="noConversion"/>
  </si>
  <si>
    <t>박**</t>
    <phoneticPr fontId="3" type="noConversion"/>
  </si>
  <si>
    <t>산142</t>
    <phoneticPr fontId="3" type="noConversion"/>
  </si>
  <si>
    <t>광주시 서구 월산동**</t>
    <phoneticPr fontId="3" type="noConversion"/>
  </si>
  <si>
    <t>산145</t>
    <phoneticPr fontId="3" type="noConversion"/>
  </si>
  <si>
    <t>군내면 송산리**</t>
    <phoneticPr fontId="3" type="noConversion"/>
  </si>
  <si>
    <t>청주한씨**</t>
    <phoneticPr fontId="3" type="noConversion"/>
  </si>
  <si>
    <t>산109</t>
    <phoneticPr fontId="3" type="noConversion"/>
  </si>
  <si>
    <t>인천시 강화군 양도면 장하길41**</t>
    <phoneticPr fontId="3" type="noConversion"/>
  </si>
  <si>
    <t>산110</t>
  </si>
  <si>
    <t>광주시 광산구 우산동 제일파크**</t>
    <phoneticPr fontId="3" type="noConversion"/>
  </si>
  <si>
    <t>산122</t>
    <phoneticPr fontId="3" type="noConversion"/>
  </si>
  <si>
    <t>서울시 노원구 하계동70</t>
    <phoneticPr fontId="3" type="noConversion"/>
  </si>
  <si>
    <t>산123</t>
  </si>
  <si>
    <t>강원도 강릉시 포남동**</t>
    <phoneticPr fontId="3" type="noConversion"/>
  </si>
  <si>
    <t>산124</t>
  </si>
  <si>
    <t>산125</t>
  </si>
  <si>
    <t>석교리 **</t>
    <phoneticPr fontId="3" type="noConversion"/>
  </si>
  <si>
    <t>산126</t>
  </si>
  <si>
    <t>산127</t>
  </si>
  <si>
    <t>경기도 양평군 강상면 신화리**</t>
    <phoneticPr fontId="3" type="noConversion"/>
  </si>
  <si>
    <t>서**</t>
    <phoneticPr fontId="3" type="noConversion"/>
  </si>
  <si>
    <t>산119</t>
    <phoneticPr fontId="3" type="noConversion"/>
  </si>
  <si>
    <t>지산면 오류리**</t>
    <phoneticPr fontId="3" type="noConversion"/>
  </si>
  <si>
    <t>임**</t>
    <phoneticPr fontId="3" type="noConversion"/>
  </si>
  <si>
    <t>산106</t>
    <phoneticPr fontId="3" type="noConversion"/>
  </si>
  <si>
    <t>산118</t>
    <phoneticPr fontId="3" type="noConversion"/>
  </si>
  <si>
    <t>산117</t>
    <phoneticPr fontId="3" type="noConversion"/>
  </si>
  <si>
    <t>강원도 강릉시 임당동**</t>
    <phoneticPr fontId="3" type="noConversion"/>
  </si>
  <si>
    <t>산121</t>
    <phoneticPr fontId="3" type="noConversion"/>
  </si>
  <si>
    <t>경남 창원시 북면 신촌리**</t>
    <phoneticPr fontId="3" type="noConversion"/>
  </si>
  <si>
    <t>산122</t>
  </si>
  <si>
    <t>서울시 노원구 하계동**</t>
    <phoneticPr fontId="3" type="noConversion"/>
  </si>
  <si>
    <t>산187</t>
    <phoneticPr fontId="3" type="noConversion"/>
  </si>
  <si>
    <t>정**</t>
    <phoneticPr fontId="3" type="noConversion"/>
  </si>
  <si>
    <t>산186</t>
    <phoneticPr fontId="3" type="noConversion"/>
  </si>
  <si>
    <t>447-5임</t>
    <phoneticPr fontId="3" type="noConversion"/>
  </si>
  <si>
    <t>소반계</t>
    <phoneticPr fontId="3" type="noConversion"/>
  </si>
  <si>
    <t>임  소 반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</si>
</sst>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0.00_);[Red]\(0.00\)"/>
    <numFmt numFmtId="178" formatCode="#,##0&quot;필지&quot;"/>
    <numFmt numFmtId="179" formatCode="_-* #,##0.0_-;\-* #,##0.0_-;_-* &quot;-&quot;_-;_-@_-"/>
    <numFmt numFmtId="180" formatCode="&quot;&quot;#,###&quot;필&quot;&quot;지&quot;"/>
    <numFmt numFmtId="181" formatCode="#,##0.0_);[Red]\(#,##0.0\)"/>
    <numFmt numFmtId="182" formatCode="&quot;W&quot;#,##0.00;\-&quot;W&quot;#,##0.00"/>
    <numFmt numFmtId="183" formatCode="General_)"/>
    <numFmt numFmtId="184" formatCode="#,##0_ "/>
  </numFmts>
  <fonts count="21">
    <font>
      <sz val="11"/>
      <name val="돋움"/>
      <family val="3"/>
      <charset val="129"/>
    </font>
    <font>
      <sz val="11"/>
      <name val="돋움"/>
      <family val="3"/>
      <charset val="129"/>
    </font>
    <font>
      <sz val="18"/>
      <name val="휴먼엑스포"/>
      <family val="1"/>
      <charset val="129"/>
    </font>
    <font>
      <sz val="8"/>
      <name val="돋움"/>
      <family val="3"/>
      <charset val="129"/>
    </font>
    <font>
      <sz val="20"/>
      <name val="굴림"/>
      <family val="3"/>
      <charset val="129"/>
    </font>
    <font>
      <sz val="10"/>
      <name val="굴림"/>
      <family val="3"/>
      <charset val="129"/>
    </font>
    <font>
      <sz val="10"/>
      <name val="굴림체"/>
      <family val="3"/>
      <charset val="129"/>
    </font>
    <font>
      <sz val="10"/>
      <name val="돋움"/>
      <family val="3"/>
      <charset val="129"/>
    </font>
    <font>
      <b/>
      <sz val="10"/>
      <name val="굴림"/>
      <family val="3"/>
      <charset val="129"/>
    </font>
    <font>
      <b/>
      <sz val="10"/>
      <color indexed="10"/>
      <name val="굴림"/>
      <family val="3"/>
      <charset val="129"/>
    </font>
    <font>
      <sz val="10"/>
      <color indexed="10"/>
      <name val="굴림"/>
      <family val="3"/>
      <charset val="129"/>
    </font>
    <font>
      <sz val="8"/>
      <name val="굴림"/>
      <family val="3"/>
      <charset val="129"/>
    </font>
    <font>
      <sz val="6"/>
      <name val="굴림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Arial"/>
      <family val="2"/>
    </font>
    <font>
      <sz val="10"/>
      <name val="Univers (WN)"/>
      <family val="2"/>
    </font>
    <font>
      <sz val="18"/>
      <color indexed="12"/>
      <name val="MS Sans Serif"/>
      <family val="2"/>
    </font>
    <font>
      <sz val="12"/>
      <name val="Courier"/>
      <family val="3"/>
    </font>
    <font>
      <u/>
      <sz val="7.7"/>
      <color indexed="36"/>
      <name val="돋움"/>
      <family val="3"/>
      <charset val="129"/>
    </font>
    <font>
      <sz val="10"/>
      <name val="바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3" fillId="0" borderId="0"/>
    <xf numFmtId="0" fontId="13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" fillId="0" borderId="0"/>
    <xf numFmtId="38" fontId="15" fillId="3" borderId="0" applyNumberFormat="0" applyBorder="0" applyAlignment="0" applyProtection="0"/>
    <xf numFmtId="0" fontId="16" fillId="0" borderId="0" applyNumberFormat="0" applyFill="0" applyBorder="0" applyAlignment="0" applyProtection="0"/>
    <xf numFmtId="10" fontId="15" fillId="4" borderId="18" applyNumberFormat="0" applyBorder="0" applyAlignment="0" applyProtection="0"/>
    <xf numFmtId="182" fontId="13" fillId="0" borderId="0"/>
    <xf numFmtId="0" fontId="14" fillId="0" borderId="0"/>
    <xf numFmtId="10" fontId="14" fillId="0" borderId="0" applyFont="0" applyFill="0" applyBorder="0" applyAlignment="0" applyProtection="0"/>
    <xf numFmtId="0" fontId="17" fillId="3" borderId="0">
      <alignment horizontal="centerContinuous"/>
    </xf>
    <xf numFmtId="183" fontId="18" fillId="0" borderId="0"/>
    <xf numFmtId="183" fontId="18" fillId="0" borderId="0"/>
    <xf numFmtId="183" fontId="18" fillId="0" borderId="0"/>
    <xf numFmtId="183" fontId="18" fillId="0" borderId="0"/>
    <xf numFmtId="183" fontId="18" fillId="0" borderId="0"/>
    <xf numFmtId="183" fontId="18" fillId="0" borderId="0"/>
    <xf numFmtId="183" fontId="18" fillId="0" borderId="0"/>
    <xf numFmtId="183" fontId="18" fillId="0" borderId="0"/>
    <xf numFmtId="183" fontId="18" fillId="0" borderId="0"/>
    <xf numFmtId="183" fontId="18" fillId="0" borderId="0"/>
    <xf numFmtId="183" fontId="18" fillId="0" borderId="0"/>
    <xf numFmtId="49" fontId="1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184" fontId="20" fillId="0" borderId="6">
      <alignment vertical="center"/>
    </xf>
    <xf numFmtId="41" fontId="1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/>
    <xf numFmtId="0" fontId="13" fillId="0" borderId="6">
      <alignment vertical="center" wrapText="1"/>
    </xf>
  </cellStyleXfs>
  <cellXfs count="62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1" fontId="5" fillId="0" borderId="2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shrinkToFit="1"/>
    </xf>
    <xf numFmtId="0" fontId="5" fillId="0" borderId="0" xfId="0" applyFont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1" fontId="5" fillId="0" borderId="6" xfId="0" applyNumberFormat="1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177" fontId="5" fillId="0" borderId="6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177" fontId="5" fillId="0" borderId="6" xfId="0" applyNumberFormat="1" applyFont="1" applyBorder="1" applyAlignment="1">
      <alignment horizontal="center" vertical="center"/>
    </xf>
    <xf numFmtId="176" fontId="6" fillId="0" borderId="6" xfId="2" applyNumberFormat="1" applyFont="1" applyBorder="1" applyAlignment="1">
      <alignment horizontal="center" vertical="center" shrinkToFit="1"/>
    </xf>
    <xf numFmtId="0" fontId="5" fillId="0" borderId="6" xfId="0" applyNumberFormat="1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43" fontId="5" fillId="0" borderId="0" xfId="0" applyNumberFormat="1" applyFont="1" applyAlignment="1">
      <alignment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178" fontId="8" fillId="0" borderId="6" xfId="0" applyNumberFormat="1" applyFont="1" applyFill="1" applyBorder="1" applyAlignment="1">
      <alignment horizontal="center" vertical="center"/>
    </xf>
    <xf numFmtId="176" fontId="8" fillId="0" borderId="6" xfId="1" applyNumberFormat="1" applyFont="1" applyFill="1" applyBorder="1" applyAlignment="1">
      <alignment horizontal="center" vertical="center"/>
    </xf>
    <xf numFmtId="176" fontId="8" fillId="0" borderId="6" xfId="2" applyNumberFormat="1" applyFont="1" applyBorder="1" applyAlignment="1">
      <alignment vertical="center" shrinkToFit="1"/>
    </xf>
    <xf numFmtId="176" fontId="8" fillId="0" borderId="6" xfId="2" applyNumberFormat="1" applyFont="1" applyBorder="1" applyAlignment="1">
      <alignment horizontal="center" vertical="center" shrinkToFit="1"/>
    </xf>
    <xf numFmtId="176" fontId="8" fillId="0" borderId="11" xfId="2" applyNumberFormat="1" applyFont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/>
    </xf>
    <xf numFmtId="179" fontId="8" fillId="0" borderId="6" xfId="1" applyNumberFormat="1" applyFont="1" applyFill="1" applyBorder="1" applyAlignment="1">
      <alignment horizontal="center" vertical="center"/>
    </xf>
    <xf numFmtId="176" fontId="8" fillId="0" borderId="6" xfId="1" applyNumberFormat="1" applyFont="1" applyFill="1" applyBorder="1" applyAlignment="1">
      <alignment horizontal="center" vertical="center" shrinkToFit="1"/>
    </xf>
    <xf numFmtId="49" fontId="8" fillId="0" borderId="6" xfId="3" applyNumberFormat="1" applyFont="1" applyFill="1" applyBorder="1" applyAlignment="1">
      <alignment horizontal="center" vertical="center" shrinkToFit="1"/>
    </xf>
    <xf numFmtId="0" fontId="9" fillId="0" borderId="6" xfId="0" applyFont="1" applyFill="1" applyBorder="1" applyAlignment="1">
      <alignment horizontal="center" vertical="center" shrinkToFit="1"/>
    </xf>
    <xf numFmtId="0" fontId="8" fillId="0" borderId="11" xfId="0" applyFont="1" applyFill="1" applyBorder="1" applyAlignment="1">
      <alignment horizontal="center" vertical="center" shrinkToFit="1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180" fontId="8" fillId="0" borderId="16" xfId="0" applyNumberFormat="1" applyFont="1" applyFill="1" applyBorder="1" applyAlignment="1">
      <alignment horizontal="center" vertical="center"/>
    </xf>
    <xf numFmtId="176" fontId="8" fillId="0" borderId="16" xfId="1" applyNumberFormat="1" applyFont="1" applyFill="1" applyBorder="1" applyAlignment="1">
      <alignment horizontal="center" vertical="center"/>
    </xf>
    <xf numFmtId="176" fontId="8" fillId="0" borderId="16" xfId="1" applyNumberFormat="1" applyFont="1" applyFill="1" applyBorder="1" applyAlignment="1">
      <alignment horizontal="center" vertical="center" shrinkToFit="1"/>
    </xf>
    <xf numFmtId="181" fontId="8" fillId="0" borderId="16" xfId="0" applyNumberFormat="1" applyFont="1" applyFill="1" applyBorder="1" applyAlignment="1">
      <alignment horizontal="center" vertical="center" shrinkToFit="1"/>
    </xf>
    <xf numFmtId="181" fontId="8" fillId="0" borderId="17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41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41" fontId="5" fillId="2" borderId="0" xfId="0" applyNumberFormat="1" applyFont="1" applyFill="1" applyAlignment="1">
      <alignment horizontal="center" vertical="center"/>
    </xf>
  </cellXfs>
  <cellStyles count="39">
    <cellStyle name="??&amp;O?&amp;H?_x0008__x000f__x0007_?_x0007__x0001__x0001_" xfId="4"/>
    <cellStyle name="9.6" xfId="5"/>
    <cellStyle name="Comma [0]_ SG&amp;A Bridge " xfId="6"/>
    <cellStyle name="Comma_ SG&amp;A Bridge " xfId="7"/>
    <cellStyle name="Currency [0]_ SG&amp;A Bridge " xfId="8"/>
    <cellStyle name="Currency_ SG&amp;A Bridge " xfId="9"/>
    <cellStyle name="Currency1" xfId="10"/>
    <cellStyle name="Grey" xfId="11"/>
    <cellStyle name="Helv8_PFD4.XLS" xfId="12"/>
    <cellStyle name="Input [yellow]" xfId="13"/>
    <cellStyle name="Normal - Style1" xfId="14"/>
    <cellStyle name="Normal_ SG&amp;A Bridge " xfId="15"/>
    <cellStyle name="Percent [2]" xfId="16"/>
    <cellStyle name="Title" xfId="17"/>
    <cellStyle name="咬訌裝?INCOM1" xfId="18"/>
    <cellStyle name="咬訌裝?INCOM10" xfId="19"/>
    <cellStyle name="咬訌裝?INCOM2" xfId="20"/>
    <cellStyle name="咬訌裝?INCOM3" xfId="21"/>
    <cellStyle name="咬訌裝?INCOM4" xfId="22"/>
    <cellStyle name="咬訌裝?INCOM5" xfId="23"/>
    <cellStyle name="咬訌裝?INCOM6" xfId="24"/>
    <cellStyle name="咬訌裝?INCOM7" xfId="25"/>
    <cellStyle name="咬訌裝?INCOM8" xfId="26"/>
    <cellStyle name="咬訌裝?INCOM9" xfId="27"/>
    <cellStyle name="咬訌裝?PRIB11" xfId="28"/>
    <cellStyle name="남기옥" xfId="29"/>
    <cellStyle name="뒤에 오는 하이퍼링크_1호" xfId="30"/>
    <cellStyle name="설계서" xfId="31"/>
    <cellStyle name="쉼표 [0]" xfId="1" builtinId="6"/>
    <cellStyle name="쉼표 [0] 2" xfId="2"/>
    <cellStyle name="쉼표 [0] 3" xfId="32"/>
    <cellStyle name="콤마 [0]_ 대    형 " xfId="33"/>
    <cellStyle name="콤마_ 대    형 " xfId="34"/>
    <cellStyle name="표준" xfId="0" builtinId="0"/>
    <cellStyle name="표준 2" xfId="35"/>
    <cellStyle name="표준 2 2" xfId="36"/>
    <cellStyle name="표준 3" xfId="37"/>
    <cellStyle name="표준_오산면_★(우제금)2007년 숲가꾸기(삼기면 금반)" xfId="3"/>
    <cellStyle name="표준1" xfId="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88;&#47588;&#51648;&#44396;\2.&#50896;&#44032;&#44228;&#49328;&#49436;(&#44288;&#47588;&#51648;&#44396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&#51648;&#49688;\Desktop\&#49569;&#51648;&#49548;&#51473;&#49328;&#51648;&#44396;\unzipped\1&#44277;&#44396;&#44277;&#45236;&#50669;\&#51204;&#44592;&#44228;&#51109;\&#54032;&#51221;&#5436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629;&#44284;1\Data\&#49444;&#44228;&#49436;\97\&#50696;&#49328;&#49436;\&#50696;&#49328;&#49436;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50672;3\&#47196;&#52972;%20&#46356;&#49828;&#53356;%20(d)\work\2007\&#45812;&#50577;\&#45812;&#50577;%20&#49688;&#51221;\&#44256;&#49436;\&#50696;&#49328;&#49436;\unzipped\1&#44277;&#44396;&#44277;&#45236;&#50669;\&#51204;&#44592;&#44228;&#51109;\&#54032;&#51221;&#5436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50672;3\&#47196;&#52972;%20&#46356;&#49828;&#53356;%20(d)\work\2007\&#45812;&#50577;\&#45812;&#50577;%20&#49688;&#51221;\&#44256;&#49436;\&#50696;&#49328;&#49436;\&#51228;&#51312;\&#53356;&#47021;&#53356;&#50808;\EXCEL\&#51312;&#44221;&#4523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a\c\My%20Documents\&#50696;&#49328;&#4943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&#51648;&#49688;\Desktop\&#49569;&#51648;&#49548;&#51473;&#49328;&#51648;&#44396;\&#51228;&#51312;\&#53356;&#47021;&#53356;&#50808;\EXCEL\&#51312;&#44221;&#452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109;&#49328;&#54200;&#51648;&#44396;\2.&#50896;&#44032;&#44228;&#49328;&#49436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453;&#47548;&#51648;&#44396;\2.&#50896;&#44032;&#44228;&#49328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(횡)"/>
      <sheetName val="예정공정표 (3)"/>
      <sheetName val="공정별소요인원내역서"/>
      <sheetName val="공사원가 "/>
      <sheetName val="설계내역서(나무주사+) "/>
      <sheetName val="설계내역서(나무주사)"/>
      <sheetName val="필지별내역"/>
      <sheetName val="필지별조서"/>
      <sheetName val="좌표"/>
      <sheetName val="소나무재선충"/>
      <sheetName val="간지"/>
      <sheetName val="설계내역서(산물임내정리)"/>
      <sheetName val="설계내역서(산물수집)"/>
      <sheetName val="설계내역서(가지치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1"/>
      <sheetName val="일위대가"/>
      <sheetName val="001"/>
      <sheetName val="교각1"/>
      <sheetName val="개요"/>
      <sheetName val="VXXXXX"/>
      <sheetName val="바닥막이1.5"/>
      <sheetName val="ABUT수량-A1"/>
      <sheetName val="COPING-1"/>
      <sheetName val="역T형교대-2수량"/>
      <sheetName val="000000"/>
      <sheetName val="FOOTING단면력"/>
      <sheetName val="차액보증"/>
      <sheetName val="1.설계조건"/>
      <sheetName val="MOTOR"/>
      <sheetName val="DATA 입력란"/>
      <sheetName val="1. 설계조건 2.단면가정 3. 하중계산"/>
      <sheetName val="적용단위길이"/>
      <sheetName val="일위대가모듈"/>
      <sheetName val="L형옹벽측구"/>
      <sheetName val="ⴭⴭⴭⴭ"/>
      <sheetName val="내역"/>
      <sheetName val="ilch"/>
      <sheetName val="BID"/>
      <sheetName val="Sheet17"/>
      <sheetName val="8.PILE  (돌출)"/>
      <sheetName val="총괄직영"/>
      <sheetName val="배수공"/>
      <sheetName val="암거"/>
      <sheetName val="포장공"/>
      <sheetName val="노임"/>
      <sheetName val="기계경비일람"/>
      <sheetName val="종배수관(신)"/>
      <sheetName val="구조물철거타공정이월"/>
      <sheetName val="설계요소"/>
      <sheetName val="대치판정"/>
    </sheetNames>
    <definedNames>
      <definedName name="Macro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위치조서"/>
      <sheetName val="산출근거"/>
      <sheetName val="단가산출"/>
      <sheetName val="터파기및재료"/>
      <sheetName val="관급자재"/>
      <sheetName val="guard(mac)"/>
      <sheetName val="DATE"/>
      <sheetName val="2공구산출내역"/>
      <sheetName val="일위대가목록"/>
      <sheetName val="식재가격"/>
      <sheetName val="식재총괄"/>
      <sheetName val="일위목록"/>
      <sheetName val="일위대가"/>
      <sheetName val="세월교산출기초"/>
      <sheetName val="데이타"/>
      <sheetName val="A-4"/>
      <sheetName val="개산공사비"/>
      <sheetName val="unitpric"/>
      <sheetName val="말뚝지지력산정"/>
      <sheetName val="단위수량"/>
      <sheetName val="횡날개수집"/>
      <sheetName val="소요량"/>
      <sheetName val="자재단가 산출근거"/>
      <sheetName val="백호우계수"/>
      <sheetName val="1"/>
      <sheetName val="수문일1"/>
      <sheetName val="설계예산서"/>
      <sheetName val="계약서"/>
      <sheetName val="낙찰표"/>
      <sheetName val="노임단가"/>
      <sheetName val="교대(A1)"/>
      <sheetName val="신규식재수량"/>
      <sheetName val="식재인부"/>
      <sheetName val="금액내역서"/>
      <sheetName val="1 자원총괄"/>
      <sheetName val="인자기준"/>
      <sheetName val="입찰안"/>
      <sheetName val="자재단가"/>
      <sheetName val="T13(P68~72,78)"/>
      <sheetName val="noyim"/>
      <sheetName val="단재적표"/>
      <sheetName val="노임"/>
      <sheetName val="품셈TABLE"/>
      <sheetName val="본체"/>
      <sheetName val="전기공사일위대가"/>
      <sheetName val="건축내역"/>
      <sheetName val="98수문일위"/>
      <sheetName val="4차원가계산서"/>
      <sheetName val="노임자재단가"/>
      <sheetName val="FB25JN"/>
      <sheetName val="쌍송교"/>
      <sheetName val="기계경비"/>
      <sheetName val="골재산출"/>
      <sheetName val="Baby일위대가"/>
      <sheetName val="상행-교대(A1-A2)"/>
      <sheetName val="#REF"/>
      <sheetName val="DATA입력"/>
      <sheetName val="취수탑"/>
      <sheetName val="단  가  대  비  표"/>
      <sheetName val="일  위  대  가  목  록"/>
      <sheetName val="입찰"/>
      <sheetName val="현경"/>
      <sheetName val="개소별수량산출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값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합계"/>
      <sheetName val="비고"/>
      <sheetName val="수고"/>
      <sheetName val="재적"/>
      <sheetName val="제거량"/>
      <sheetName val="미래목"/>
      <sheetName val="미래목가지"/>
      <sheetName val="단가(숲가꾸기)"/>
      <sheetName val="단가(산물수집)"/>
      <sheetName val="단가(하산집재)"/>
      <sheetName val="예산서"/>
      <sheetName val="신고조서"/>
      <sheetName val="Sheet1 (2)"/>
      <sheetName val="일위대가"/>
      <sheetName val="덕전리"/>
      <sheetName val="바닥막이1.5"/>
      <sheetName val="일위대가표"/>
      <sheetName val="토적기초"/>
      <sheetName val="목차"/>
      <sheetName val="배수관연장조서"/>
      <sheetName val="단재적표"/>
      <sheetName val="총괄내역"/>
      <sheetName val="대치판정"/>
      <sheetName val="인건비"/>
      <sheetName val="골막이(야매)"/>
      <sheetName val="간지"/>
      <sheetName val="구조물토적"/>
      <sheetName val="unitpric"/>
      <sheetName val="2공구산출내역"/>
      <sheetName val="실행철강하도"/>
      <sheetName val="자재단가"/>
      <sheetName val="근로자료"/>
      <sheetName val="날개벽수량표"/>
      <sheetName val="자재"/>
      <sheetName val="노임"/>
      <sheetName val="차액보증"/>
      <sheetName val="단위수량"/>
      <sheetName val="횡배수조서"/>
      <sheetName val="터파기및재료"/>
      <sheetName val="단가산출"/>
      <sheetName val="단가2운반"/>
      <sheetName val="기계경비"/>
      <sheetName val="일반자재"/>
      <sheetName val="단가표"/>
      <sheetName val=""/>
      <sheetName val="떼흙막이"/>
      <sheetName val="떼흙막이산출"/>
      <sheetName val="구조"/>
      <sheetName val="운반거리표"/>
      <sheetName val="집계서식"/>
      <sheetName val="포장(수량)-관로부"/>
      <sheetName val="설계요소"/>
      <sheetName val="BOX"/>
      <sheetName val="4안전율"/>
    </sheetNames>
    <definedNames>
      <definedName name="원가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(횡)"/>
      <sheetName val="예정공정표 (3)"/>
      <sheetName val="공정별소요인원내역서"/>
      <sheetName val="공사원가 "/>
      <sheetName val="설계내역서(나무주사+) "/>
      <sheetName val="설계내역서(나무주사)"/>
      <sheetName val="필지별내역"/>
      <sheetName val="필지별조서"/>
      <sheetName val="좌표"/>
      <sheetName val="소나무재선충"/>
      <sheetName val="간지"/>
      <sheetName val="설계내역서(산물임내정리)"/>
      <sheetName val="설계내역서(산물수집)"/>
      <sheetName val="설계내역서(가지치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(횡)"/>
      <sheetName val="예정공정표 (3)"/>
      <sheetName val="공정별소요인원내역서"/>
      <sheetName val="공사원가 "/>
      <sheetName val="설계내역서(나무주사+) "/>
      <sheetName val="설계내역서(나무주사)"/>
      <sheetName val="필지별내역"/>
      <sheetName val="필지별조서"/>
      <sheetName val="필지별조서 (2)"/>
      <sheetName val="좌표"/>
      <sheetName val="소나무재선충"/>
      <sheetName val="간지"/>
      <sheetName val="설계내역서(산물임내정리)"/>
      <sheetName val="설계내역서(산물수집)"/>
      <sheetName val="설계내역서(가지치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2"/>
  <sheetViews>
    <sheetView tabSelected="1" view="pageBreakPreview" zoomScaleNormal="85" zoomScaleSheetLayoutView="100" workbookViewId="0">
      <selection activeCell="E17" sqref="E17"/>
    </sheetView>
  </sheetViews>
  <sheetFormatPr defaultRowHeight="12"/>
  <cols>
    <col min="1" max="1" width="8.33203125" style="54" customWidth="1"/>
    <col min="2" max="2" width="5.33203125" style="54" customWidth="1"/>
    <col min="3" max="4" width="8.109375" style="54" customWidth="1"/>
    <col min="5" max="5" width="7.44140625" style="54" customWidth="1"/>
    <col min="6" max="6" width="8.77734375" style="55" customWidth="1"/>
    <col min="7" max="7" width="9.21875" style="56" customWidth="1"/>
    <col min="8" max="8" width="8.21875" style="57" customWidth="1"/>
    <col min="9" max="9" width="7.5546875" style="57" customWidth="1"/>
    <col min="10" max="10" width="11.33203125" style="57" customWidth="1"/>
    <col min="11" max="11" width="28.77734375" style="11" customWidth="1"/>
    <col min="12" max="12" width="9.77734375" style="58" customWidth="1"/>
    <col min="13" max="13" width="6.21875" style="59" customWidth="1"/>
    <col min="14" max="16384" width="8.88671875" style="11"/>
  </cols>
  <sheetData>
    <row r="1" spans="1:16" s="2" customFormat="1" ht="30" customHeight="1" thickBot="1">
      <c r="A1" s="1" t="s">
        <v>237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6" ht="17.25" customHeight="1">
      <c r="A2" s="3" t="s">
        <v>238</v>
      </c>
      <c r="B2" s="4" t="s">
        <v>239</v>
      </c>
      <c r="C2" s="4" t="s">
        <v>240</v>
      </c>
      <c r="D2" s="4" t="s">
        <v>241</v>
      </c>
      <c r="E2" s="5" t="s">
        <v>242</v>
      </c>
      <c r="F2" s="6" t="s">
        <v>243</v>
      </c>
      <c r="G2" s="7" t="s">
        <v>244</v>
      </c>
      <c r="H2" s="8" t="s">
        <v>245</v>
      </c>
      <c r="I2" s="7" t="s">
        <v>246</v>
      </c>
      <c r="J2" s="8" t="s">
        <v>247</v>
      </c>
      <c r="K2" s="9" t="s">
        <v>248</v>
      </c>
      <c r="L2" s="9" t="s">
        <v>249</v>
      </c>
      <c r="M2" s="10" t="s">
        <v>250</v>
      </c>
    </row>
    <row r="3" spans="1:16" ht="17.25" customHeight="1">
      <c r="A3" s="12"/>
      <c r="B3" s="13"/>
      <c r="C3" s="13"/>
      <c r="D3" s="13"/>
      <c r="E3" s="14"/>
      <c r="F3" s="15"/>
      <c r="G3" s="16"/>
      <c r="H3" s="17"/>
      <c r="I3" s="16"/>
      <c r="J3" s="17"/>
      <c r="K3" s="18"/>
      <c r="L3" s="18"/>
      <c r="M3" s="19"/>
    </row>
    <row r="4" spans="1:16" s="30" customFormat="1" ht="17.25" customHeight="1">
      <c r="A4" s="20" t="s">
        <v>251</v>
      </c>
      <c r="B4" s="21" t="s">
        <v>251</v>
      </c>
      <c r="C4" s="22" t="s">
        <v>252</v>
      </c>
      <c r="D4" s="22" t="s">
        <v>253</v>
      </c>
      <c r="E4" s="22" t="s">
        <v>254</v>
      </c>
      <c r="F4" s="23">
        <v>1.6</v>
      </c>
      <c r="G4" s="23">
        <v>1.25</v>
      </c>
      <c r="H4" s="24">
        <f>G4*9.124</f>
        <v>11.405000000000001</v>
      </c>
      <c r="I4" s="25">
        <f>F4-G4</f>
        <v>0.35000000000000009</v>
      </c>
      <c r="J4" s="26" t="s">
        <v>255</v>
      </c>
      <c r="K4" s="27" t="s">
        <v>256</v>
      </c>
      <c r="L4" s="28" t="s">
        <v>257</v>
      </c>
      <c r="M4" s="29"/>
      <c r="O4" s="30">
        <v>476</v>
      </c>
      <c r="P4" s="31">
        <f>O6</f>
        <v>15.967796041596781</v>
      </c>
    </row>
    <row r="5" spans="1:16" s="30" customFormat="1" ht="17.25" customHeight="1">
      <c r="A5" s="32"/>
      <c r="B5" s="33"/>
      <c r="C5" s="22" t="s">
        <v>258</v>
      </c>
      <c r="D5" s="22" t="s">
        <v>259</v>
      </c>
      <c r="E5" s="22" t="s">
        <v>260</v>
      </c>
      <c r="F5" s="23">
        <v>0.5</v>
      </c>
      <c r="G5" s="23">
        <v>0.28999999999999998</v>
      </c>
      <c r="H5" s="24">
        <f t="shared" ref="H5:H62" si="0">G5*9.124</f>
        <v>2.6459600000000001</v>
      </c>
      <c r="I5" s="25">
        <f t="shared" ref="I5:I19" si="1">F5-G5</f>
        <v>0.21000000000000002</v>
      </c>
      <c r="J5" s="26" t="s">
        <v>255</v>
      </c>
      <c r="K5" s="27" t="s">
        <v>261</v>
      </c>
      <c r="L5" s="28" t="s">
        <v>262</v>
      </c>
      <c r="M5" s="29"/>
      <c r="O5" s="30">
        <v>29.81</v>
      </c>
      <c r="P5" s="31">
        <f>P4</f>
        <v>15.967796041596781</v>
      </c>
    </row>
    <row r="6" spans="1:16" s="30" customFormat="1" ht="17.25" customHeight="1">
      <c r="A6" s="32"/>
      <c r="B6" s="33"/>
      <c r="C6" s="22" t="s">
        <v>263</v>
      </c>
      <c r="D6" s="22" t="s">
        <v>264</v>
      </c>
      <c r="E6" s="22" t="s">
        <v>265</v>
      </c>
      <c r="F6" s="23">
        <v>0.15</v>
      </c>
      <c r="G6" s="23">
        <v>0.15</v>
      </c>
      <c r="H6" s="24">
        <f t="shared" si="0"/>
        <v>1.3686</v>
      </c>
      <c r="I6" s="25">
        <f t="shared" si="1"/>
        <v>0</v>
      </c>
      <c r="J6" s="26"/>
      <c r="K6" s="27" t="s">
        <v>266</v>
      </c>
      <c r="L6" s="28" t="s">
        <v>267</v>
      </c>
      <c r="M6" s="29"/>
      <c r="O6" s="30">
        <f>O4/O5</f>
        <v>15.967796041596781</v>
      </c>
      <c r="P6" s="31">
        <f t="shared" ref="P6:P19" si="2">P5</f>
        <v>15.967796041596781</v>
      </c>
    </row>
    <row r="7" spans="1:16" s="30" customFormat="1" ht="17.25" customHeight="1">
      <c r="A7" s="32"/>
      <c r="B7" s="33"/>
      <c r="C7" s="22" t="s">
        <v>268</v>
      </c>
      <c r="D7" s="22" t="s">
        <v>269</v>
      </c>
      <c r="E7" s="22" t="s">
        <v>270</v>
      </c>
      <c r="F7" s="23">
        <v>7.0000000000000007E-2</v>
      </c>
      <c r="G7" s="23">
        <v>7.0000000000000007E-2</v>
      </c>
      <c r="H7" s="24">
        <f t="shared" si="0"/>
        <v>0.63868000000000014</v>
      </c>
      <c r="I7" s="25">
        <f t="shared" si="1"/>
        <v>0</v>
      </c>
      <c r="J7" s="26"/>
      <c r="K7" s="27" t="s">
        <v>271</v>
      </c>
      <c r="L7" s="28" t="s">
        <v>272</v>
      </c>
      <c r="M7" s="29"/>
      <c r="P7" s="31">
        <f t="shared" si="2"/>
        <v>15.967796041596781</v>
      </c>
    </row>
    <row r="8" spans="1:16" s="30" customFormat="1" ht="17.25" customHeight="1">
      <c r="A8" s="32"/>
      <c r="B8" s="33"/>
      <c r="C8" s="22" t="s">
        <v>268</v>
      </c>
      <c r="D8" s="22" t="s">
        <v>269</v>
      </c>
      <c r="E8" s="22" t="s">
        <v>273</v>
      </c>
      <c r="F8" s="23">
        <v>1.26</v>
      </c>
      <c r="G8" s="23">
        <v>1</v>
      </c>
      <c r="H8" s="24">
        <f t="shared" si="0"/>
        <v>9.1240000000000006</v>
      </c>
      <c r="I8" s="25">
        <f t="shared" si="1"/>
        <v>0.26</v>
      </c>
      <c r="J8" s="26" t="s">
        <v>274</v>
      </c>
      <c r="K8" s="27" t="s">
        <v>275</v>
      </c>
      <c r="L8" s="28" t="s">
        <v>276</v>
      </c>
      <c r="M8" s="29"/>
      <c r="P8" s="31">
        <f t="shared" si="2"/>
        <v>15.967796041596781</v>
      </c>
    </row>
    <row r="9" spans="1:16" s="30" customFormat="1" ht="17.25" customHeight="1">
      <c r="A9" s="32"/>
      <c r="B9" s="33"/>
      <c r="C9" s="22" t="s">
        <v>268</v>
      </c>
      <c r="D9" s="22" t="s">
        <v>269</v>
      </c>
      <c r="E9" s="22" t="s">
        <v>277</v>
      </c>
      <c r="F9" s="23">
        <v>0.04</v>
      </c>
      <c r="G9" s="23">
        <v>0.04</v>
      </c>
      <c r="H9" s="24">
        <f t="shared" si="0"/>
        <v>0.36496000000000001</v>
      </c>
      <c r="I9" s="25">
        <f t="shared" si="1"/>
        <v>0</v>
      </c>
      <c r="J9" s="26"/>
      <c r="K9" s="27" t="s">
        <v>278</v>
      </c>
      <c r="L9" s="28" t="s">
        <v>279</v>
      </c>
      <c r="M9" s="29"/>
      <c r="P9" s="31">
        <f t="shared" si="2"/>
        <v>15.967796041596781</v>
      </c>
    </row>
    <row r="10" spans="1:16" s="30" customFormat="1" ht="17.25" customHeight="1">
      <c r="A10" s="32"/>
      <c r="B10" s="33"/>
      <c r="C10" s="22" t="s">
        <v>268</v>
      </c>
      <c r="D10" s="22" t="s">
        <v>269</v>
      </c>
      <c r="E10" s="22" t="s">
        <v>280</v>
      </c>
      <c r="F10" s="23">
        <v>0.51</v>
      </c>
      <c r="G10" s="23">
        <v>0.51</v>
      </c>
      <c r="H10" s="24">
        <f t="shared" si="0"/>
        <v>4.6532400000000003</v>
      </c>
      <c r="I10" s="25">
        <f t="shared" si="1"/>
        <v>0</v>
      </c>
      <c r="J10" s="26"/>
      <c r="K10" s="27" t="s">
        <v>281</v>
      </c>
      <c r="L10" s="28" t="s">
        <v>282</v>
      </c>
      <c r="M10" s="29"/>
      <c r="P10" s="31">
        <f t="shared" si="2"/>
        <v>15.967796041596781</v>
      </c>
    </row>
    <row r="11" spans="1:16" s="30" customFormat="1" ht="17.25" customHeight="1">
      <c r="A11" s="32"/>
      <c r="B11" s="33"/>
      <c r="C11" s="22" t="s">
        <v>268</v>
      </c>
      <c r="D11" s="22" t="s">
        <v>269</v>
      </c>
      <c r="E11" s="22" t="s">
        <v>283</v>
      </c>
      <c r="F11" s="23">
        <v>3.51</v>
      </c>
      <c r="G11" s="23">
        <v>3.51</v>
      </c>
      <c r="H11" s="24">
        <f t="shared" si="0"/>
        <v>32.025239999999997</v>
      </c>
      <c r="I11" s="25">
        <f t="shared" si="1"/>
        <v>0</v>
      </c>
      <c r="J11" s="26"/>
      <c r="K11" s="27" t="s">
        <v>284</v>
      </c>
      <c r="L11" s="28" t="s">
        <v>285</v>
      </c>
      <c r="M11" s="29"/>
      <c r="P11" s="31">
        <f t="shared" si="2"/>
        <v>15.967796041596781</v>
      </c>
    </row>
    <row r="12" spans="1:16" s="30" customFormat="1" ht="17.25" customHeight="1">
      <c r="A12" s="32"/>
      <c r="B12" s="33"/>
      <c r="C12" s="22" t="s">
        <v>268</v>
      </c>
      <c r="D12" s="22" t="s">
        <v>269</v>
      </c>
      <c r="E12" s="22" t="s">
        <v>286</v>
      </c>
      <c r="F12" s="23">
        <v>2.25</v>
      </c>
      <c r="G12" s="23">
        <v>2.25</v>
      </c>
      <c r="H12" s="24">
        <f t="shared" si="0"/>
        <v>20.529</v>
      </c>
      <c r="I12" s="25">
        <f t="shared" si="1"/>
        <v>0</v>
      </c>
      <c r="J12" s="26"/>
      <c r="K12" s="27" t="s">
        <v>287</v>
      </c>
      <c r="L12" s="28" t="s">
        <v>288</v>
      </c>
      <c r="M12" s="29"/>
      <c r="P12" s="31">
        <f t="shared" si="2"/>
        <v>15.967796041596781</v>
      </c>
    </row>
    <row r="13" spans="1:16" s="30" customFormat="1" ht="17.25" customHeight="1">
      <c r="A13" s="32"/>
      <c r="B13" s="33"/>
      <c r="C13" s="22" t="s">
        <v>268</v>
      </c>
      <c r="D13" s="22" t="s">
        <v>269</v>
      </c>
      <c r="E13" s="22" t="s">
        <v>289</v>
      </c>
      <c r="F13" s="23">
        <v>0.3</v>
      </c>
      <c r="G13" s="23">
        <v>0.3</v>
      </c>
      <c r="H13" s="24">
        <f t="shared" si="0"/>
        <v>2.7372000000000001</v>
      </c>
      <c r="I13" s="25">
        <f t="shared" si="1"/>
        <v>0</v>
      </c>
      <c r="J13" s="26"/>
      <c r="K13" s="27" t="s">
        <v>290</v>
      </c>
      <c r="L13" s="28" t="s">
        <v>291</v>
      </c>
      <c r="M13" s="29"/>
      <c r="P13" s="31">
        <f t="shared" si="2"/>
        <v>15.967796041596781</v>
      </c>
    </row>
    <row r="14" spans="1:16" s="30" customFormat="1" ht="17.25" customHeight="1">
      <c r="A14" s="32"/>
      <c r="B14" s="33"/>
      <c r="C14" s="22" t="s">
        <v>268</v>
      </c>
      <c r="D14" s="22" t="s">
        <v>269</v>
      </c>
      <c r="E14" s="22" t="s">
        <v>292</v>
      </c>
      <c r="F14" s="23">
        <v>2.85</v>
      </c>
      <c r="G14" s="23">
        <v>2.85</v>
      </c>
      <c r="H14" s="24">
        <f t="shared" si="0"/>
        <v>26.003400000000003</v>
      </c>
      <c r="I14" s="25">
        <f t="shared" si="1"/>
        <v>0</v>
      </c>
      <c r="J14" s="26"/>
      <c r="K14" s="27" t="s">
        <v>293</v>
      </c>
      <c r="L14" s="28" t="s">
        <v>294</v>
      </c>
      <c r="M14" s="29"/>
      <c r="P14" s="31">
        <f t="shared" si="2"/>
        <v>15.967796041596781</v>
      </c>
    </row>
    <row r="15" spans="1:16" s="30" customFormat="1" ht="17.25" customHeight="1">
      <c r="A15" s="32"/>
      <c r="B15" s="33"/>
      <c r="C15" s="22" t="s">
        <v>268</v>
      </c>
      <c r="D15" s="22" t="s">
        <v>269</v>
      </c>
      <c r="E15" s="22" t="s">
        <v>295</v>
      </c>
      <c r="F15" s="23">
        <v>1.23</v>
      </c>
      <c r="G15" s="23">
        <v>1.07</v>
      </c>
      <c r="H15" s="24">
        <f t="shared" si="0"/>
        <v>9.7626800000000014</v>
      </c>
      <c r="I15" s="25">
        <f t="shared" si="1"/>
        <v>0.15999999999999992</v>
      </c>
      <c r="J15" s="26" t="s">
        <v>296</v>
      </c>
      <c r="K15" s="27" t="s">
        <v>297</v>
      </c>
      <c r="L15" s="28" t="s">
        <v>298</v>
      </c>
      <c r="M15" s="29"/>
      <c r="P15" s="31">
        <f t="shared" si="2"/>
        <v>15.967796041596781</v>
      </c>
    </row>
    <row r="16" spans="1:16" s="30" customFormat="1" ht="17.25" customHeight="1">
      <c r="A16" s="32"/>
      <c r="B16" s="33"/>
      <c r="C16" s="22" t="s">
        <v>268</v>
      </c>
      <c r="D16" s="22" t="s">
        <v>269</v>
      </c>
      <c r="E16" s="22" t="s">
        <v>299</v>
      </c>
      <c r="F16" s="23">
        <v>0.77</v>
      </c>
      <c r="G16" s="23">
        <v>0.77</v>
      </c>
      <c r="H16" s="24">
        <f t="shared" si="0"/>
        <v>7.0254800000000008</v>
      </c>
      <c r="I16" s="25">
        <f t="shared" si="1"/>
        <v>0</v>
      </c>
      <c r="J16" s="26"/>
      <c r="K16" s="27" t="s">
        <v>300</v>
      </c>
      <c r="L16" s="28" t="s">
        <v>301</v>
      </c>
      <c r="M16" s="29"/>
      <c r="P16" s="31">
        <f t="shared" si="2"/>
        <v>15.967796041596781</v>
      </c>
    </row>
    <row r="17" spans="1:16" s="30" customFormat="1" ht="17.25" customHeight="1">
      <c r="A17" s="32"/>
      <c r="B17" s="33"/>
      <c r="C17" s="22" t="s">
        <v>268</v>
      </c>
      <c r="D17" s="22" t="s">
        <v>269</v>
      </c>
      <c r="E17" s="22" t="s">
        <v>302</v>
      </c>
      <c r="F17" s="23">
        <v>1.2</v>
      </c>
      <c r="G17" s="23">
        <v>1.2</v>
      </c>
      <c r="H17" s="24">
        <f t="shared" si="0"/>
        <v>10.9488</v>
      </c>
      <c r="I17" s="25">
        <f t="shared" si="1"/>
        <v>0</v>
      </c>
      <c r="J17" s="26"/>
      <c r="K17" s="27" t="s">
        <v>271</v>
      </c>
      <c r="L17" s="28" t="s">
        <v>291</v>
      </c>
      <c r="M17" s="29"/>
      <c r="P17" s="31">
        <f t="shared" si="2"/>
        <v>15.967796041596781</v>
      </c>
    </row>
    <row r="18" spans="1:16" s="30" customFormat="1" ht="17.25" customHeight="1">
      <c r="A18" s="32"/>
      <c r="B18" s="33"/>
      <c r="C18" s="22" t="s">
        <v>268</v>
      </c>
      <c r="D18" s="22" t="s">
        <v>269</v>
      </c>
      <c r="E18" s="22" t="s">
        <v>303</v>
      </c>
      <c r="F18" s="23">
        <v>0.75</v>
      </c>
      <c r="G18" s="23">
        <v>0.57999999999999996</v>
      </c>
      <c r="H18" s="24">
        <f t="shared" si="0"/>
        <v>5.2919200000000002</v>
      </c>
      <c r="I18" s="25">
        <f t="shared" si="1"/>
        <v>0.17000000000000004</v>
      </c>
      <c r="J18" s="26" t="s">
        <v>296</v>
      </c>
      <c r="K18" s="27" t="s">
        <v>271</v>
      </c>
      <c r="L18" s="28" t="s">
        <v>291</v>
      </c>
      <c r="M18" s="29"/>
      <c r="P18" s="31">
        <f t="shared" si="2"/>
        <v>15.967796041596781</v>
      </c>
    </row>
    <row r="19" spans="1:16" s="30" customFormat="1" ht="17.25" customHeight="1">
      <c r="A19" s="32"/>
      <c r="B19" s="33"/>
      <c r="C19" s="22" t="s">
        <v>268</v>
      </c>
      <c r="D19" s="22" t="s">
        <v>269</v>
      </c>
      <c r="E19" s="22" t="s">
        <v>304</v>
      </c>
      <c r="F19" s="23">
        <v>1.79</v>
      </c>
      <c r="G19" s="23">
        <v>1.7</v>
      </c>
      <c r="H19" s="24">
        <f t="shared" si="0"/>
        <v>15.5108</v>
      </c>
      <c r="I19" s="25">
        <f t="shared" si="1"/>
        <v>9.000000000000008E-2</v>
      </c>
      <c r="J19" s="26" t="s">
        <v>296</v>
      </c>
      <c r="K19" s="27" t="s">
        <v>305</v>
      </c>
      <c r="L19" s="28" t="s">
        <v>306</v>
      </c>
      <c r="M19" s="29"/>
      <c r="P19" s="31">
        <f t="shared" si="2"/>
        <v>15.967796041596781</v>
      </c>
    </row>
    <row r="20" spans="1:16" s="30" customFormat="1" ht="17.25" customHeight="1">
      <c r="A20" s="32"/>
      <c r="B20" s="33"/>
      <c r="C20" s="22" t="s">
        <v>268</v>
      </c>
      <c r="D20" s="22" t="s">
        <v>269</v>
      </c>
      <c r="E20" s="22" t="s">
        <v>307</v>
      </c>
      <c r="F20" s="23">
        <v>0.42</v>
      </c>
      <c r="G20" s="23">
        <v>0.28999999999999998</v>
      </c>
      <c r="H20" s="24">
        <f t="shared" si="0"/>
        <v>2.6459600000000001</v>
      </c>
      <c r="I20" s="25">
        <f>F20-G20</f>
        <v>0.13</v>
      </c>
      <c r="J20" s="26" t="s">
        <v>274</v>
      </c>
      <c r="K20" s="27" t="s">
        <v>308</v>
      </c>
      <c r="L20" s="28" t="s">
        <v>301</v>
      </c>
      <c r="M20" s="29"/>
      <c r="P20" s="31" t="e">
        <f>#REF!</f>
        <v>#REF!</v>
      </c>
    </row>
    <row r="21" spans="1:16" s="30" customFormat="1" ht="17.25" customHeight="1">
      <c r="A21" s="32"/>
      <c r="B21" s="33"/>
      <c r="C21" s="22" t="s">
        <v>309</v>
      </c>
      <c r="D21" s="22" t="s">
        <v>310</v>
      </c>
      <c r="E21" s="22" t="s">
        <v>311</v>
      </c>
      <c r="F21" s="23">
        <v>0.39</v>
      </c>
      <c r="G21" s="23">
        <v>0.39</v>
      </c>
      <c r="H21" s="24">
        <f t="shared" si="0"/>
        <v>3.5583600000000004</v>
      </c>
      <c r="I21" s="25">
        <f t="shared" ref="I21:I62" si="3">F21-G21</f>
        <v>0</v>
      </c>
      <c r="J21" s="26"/>
      <c r="K21" s="27" t="s">
        <v>271</v>
      </c>
      <c r="L21" s="28" t="s">
        <v>298</v>
      </c>
      <c r="M21" s="29"/>
      <c r="P21" s="31"/>
    </row>
    <row r="22" spans="1:16" s="30" customFormat="1" ht="17.25" customHeight="1">
      <c r="A22" s="32"/>
      <c r="B22" s="33"/>
      <c r="C22" s="22" t="s">
        <v>268</v>
      </c>
      <c r="D22" s="22" t="s">
        <v>269</v>
      </c>
      <c r="E22" s="22" t="s">
        <v>312</v>
      </c>
      <c r="F22" s="23">
        <v>1.59</v>
      </c>
      <c r="G22" s="23">
        <v>1.59</v>
      </c>
      <c r="H22" s="24">
        <f t="shared" si="0"/>
        <v>14.507160000000002</v>
      </c>
      <c r="I22" s="25">
        <f t="shared" si="3"/>
        <v>0</v>
      </c>
      <c r="J22" s="26"/>
      <c r="K22" s="27" t="s">
        <v>293</v>
      </c>
      <c r="L22" s="28" t="s">
        <v>294</v>
      </c>
      <c r="M22" s="29"/>
      <c r="P22" s="31"/>
    </row>
    <row r="23" spans="1:16" s="30" customFormat="1" ht="17.25" customHeight="1">
      <c r="A23" s="32"/>
      <c r="B23" s="33"/>
      <c r="C23" s="22" t="s">
        <v>268</v>
      </c>
      <c r="D23" s="22" t="s">
        <v>269</v>
      </c>
      <c r="E23" s="22" t="s">
        <v>313</v>
      </c>
      <c r="F23" s="23">
        <v>0.87</v>
      </c>
      <c r="G23" s="23">
        <v>0.54</v>
      </c>
      <c r="H23" s="24">
        <f t="shared" si="0"/>
        <v>4.9269600000000002</v>
      </c>
      <c r="I23" s="25">
        <f t="shared" si="3"/>
        <v>0.32999999999999996</v>
      </c>
      <c r="J23" s="26" t="s">
        <v>314</v>
      </c>
      <c r="K23" s="27" t="s">
        <v>315</v>
      </c>
      <c r="L23" s="28" t="s">
        <v>301</v>
      </c>
      <c r="M23" s="29"/>
      <c r="P23" s="31"/>
    </row>
    <row r="24" spans="1:16" s="30" customFormat="1" ht="17.25" customHeight="1">
      <c r="A24" s="32"/>
      <c r="B24" s="33"/>
      <c r="C24" s="22" t="s">
        <v>268</v>
      </c>
      <c r="D24" s="22" t="s">
        <v>269</v>
      </c>
      <c r="E24" s="22" t="s">
        <v>316</v>
      </c>
      <c r="F24" s="23">
        <v>0.87</v>
      </c>
      <c r="G24" s="23">
        <v>0.87</v>
      </c>
      <c r="H24" s="24">
        <f t="shared" si="0"/>
        <v>7.9378800000000007</v>
      </c>
      <c r="I24" s="25">
        <f t="shared" si="3"/>
        <v>0</v>
      </c>
      <c r="J24" s="26"/>
      <c r="K24" s="27" t="s">
        <v>317</v>
      </c>
      <c r="L24" s="28" t="s">
        <v>276</v>
      </c>
      <c r="M24" s="29"/>
      <c r="P24" s="31"/>
    </row>
    <row r="25" spans="1:16" s="30" customFormat="1" ht="17.25" customHeight="1">
      <c r="A25" s="32"/>
      <c r="B25" s="33"/>
      <c r="C25" s="22" t="s">
        <v>268</v>
      </c>
      <c r="D25" s="22" t="s">
        <v>269</v>
      </c>
      <c r="E25" s="22" t="s">
        <v>318</v>
      </c>
      <c r="F25" s="23">
        <v>0.17</v>
      </c>
      <c r="G25" s="23">
        <v>0.17</v>
      </c>
      <c r="H25" s="24">
        <f t="shared" si="0"/>
        <v>1.5510800000000002</v>
      </c>
      <c r="I25" s="25">
        <f t="shared" si="3"/>
        <v>0</v>
      </c>
      <c r="J25" s="26"/>
      <c r="K25" s="27" t="s">
        <v>319</v>
      </c>
      <c r="L25" s="28" t="s">
        <v>320</v>
      </c>
      <c r="M25" s="29"/>
      <c r="P25" s="31"/>
    </row>
    <row r="26" spans="1:16" s="30" customFormat="1" ht="17.25" customHeight="1">
      <c r="A26" s="32"/>
      <c r="B26" s="33"/>
      <c r="C26" s="22" t="s">
        <v>268</v>
      </c>
      <c r="D26" s="22" t="s">
        <v>269</v>
      </c>
      <c r="E26" s="22" t="s">
        <v>321</v>
      </c>
      <c r="F26" s="23">
        <v>0.38</v>
      </c>
      <c r="G26" s="23">
        <v>0.38</v>
      </c>
      <c r="H26" s="24">
        <f t="shared" si="0"/>
        <v>3.4671200000000004</v>
      </c>
      <c r="I26" s="25">
        <f t="shared" si="3"/>
        <v>0</v>
      </c>
      <c r="J26" s="26"/>
      <c r="K26" s="27" t="s">
        <v>322</v>
      </c>
      <c r="L26" s="28" t="s">
        <v>282</v>
      </c>
      <c r="M26" s="29"/>
      <c r="P26" s="31"/>
    </row>
    <row r="27" spans="1:16" s="30" customFormat="1" ht="17.25" customHeight="1">
      <c r="A27" s="32"/>
      <c r="B27" s="33"/>
      <c r="C27" s="22" t="s">
        <v>268</v>
      </c>
      <c r="D27" s="22" t="s">
        <v>269</v>
      </c>
      <c r="E27" s="22" t="s">
        <v>323</v>
      </c>
      <c r="F27" s="23">
        <v>2.17</v>
      </c>
      <c r="G27" s="23">
        <v>1.65</v>
      </c>
      <c r="H27" s="24">
        <f t="shared" si="0"/>
        <v>15.054600000000001</v>
      </c>
      <c r="I27" s="25">
        <f t="shared" si="3"/>
        <v>0.52</v>
      </c>
      <c r="J27" s="26" t="s">
        <v>314</v>
      </c>
      <c r="K27" s="27" t="s">
        <v>293</v>
      </c>
      <c r="L27" s="28" t="s">
        <v>324</v>
      </c>
      <c r="M27" s="29"/>
      <c r="P27" s="31"/>
    </row>
    <row r="28" spans="1:16" s="30" customFormat="1" ht="17.25" customHeight="1">
      <c r="A28" s="32"/>
      <c r="B28" s="33"/>
      <c r="C28" s="22" t="s">
        <v>268</v>
      </c>
      <c r="D28" s="22" t="s">
        <v>269</v>
      </c>
      <c r="E28" s="22" t="s">
        <v>325</v>
      </c>
      <c r="F28" s="23">
        <v>1.27</v>
      </c>
      <c r="G28" s="23">
        <v>1.17</v>
      </c>
      <c r="H28" s="24">
        <f t="shared" si="0"/>
        <v>10.675079999999999</v>
      </c>
      <c r="I28" s="25">
        <f t="shared" si="3"/>
        <v>0.10000000000000009</v>
      </c>
      <c r="J28" s="26" t="s">
        <v>274</v>
      </c>
      <c r="K28" s="27" t="s">
        <v>326</v>
      </c>
      <c r="L28" s="28" t="s">
        <v>285</v>
      </c>
      <c r="M28" s="29"/>
      <c r="P28" s="31"/>
    </row>
    <row r="29" spans="1:16" s="30" customFormat="1" ht="17.25" customHeight="1">
      <c r="A29" s="32"/>
      <c r="B29" s="33"/>
      <c r="C29" s="22" t="s">
        <v>268</v>
      </c>
      <c r="D29" s="22" t="s">
        <v>269</v>
      </c>
      <c r="E29" s="22" t="s">
        <v>327</v>
      </c>
      <c r="F29" s="23">
        <v>1.21</v>
      </c>
      <c r="G29" s="23">
        <v>1.21</v>
      </c>
      <c r="H29" s="24">
        <f t="shared" si="0"/>
        <v>11.040040000000001</v>
      </c>
      <c r="I29" s="25">
        <f t="shared" si="3"/>
        <v>0</v>
      </c>
      <c r="J29" s="26"/>
      <c r="K29" s="27" t="s">
        <v>271</v>
      </c>
      <c r="L29" s="28" t="s">
        <v>328</v>
      </c>
      <c r="M29" s="29"/>
      <c r="P29" s="31"/>
    </row>
    <row r="30" spans="1:16" s="30" customFormat="1" ht="17.25" customHeight="1">
      <c r="A30" s="32"/>
      <c r="B30" s="33"/>
      <c r="C30" s="22" t="s">
        <v>268</v>
      </c>
      <c r="D30" s="22" t="s">
        <v>269</v>
      </c>
      <c r="E30" s="22" t="s">
        <v>329</v>
      </c>
      <c r="F30" s="23">
        <v>0.49</v>
      </c>
      <c r="G30" s="23">
        <v>0.49</v>
      </c>
      <c r="H30" s="24">
        <f t="shared" si="0"/>
        <v>4.4707600000000003</v>
      </c>
      <c r="I30" s="25">
        <f t="shared" si="3"/>
        <v>0</v>
      </c>
      <c r="J30" s="26"/>
      <c r="K30" s="27" t="s">
        <v>271</v>
      </c>
      <c r="L30" s="28" t="s">
        <v>328</v>
      </c>
      <c r="M30" s="29"/>
      <c r="P30" s="31"/>
    </row>
    <row r="31" spans="1:16" s="30" customFormat="1" ht="17.25" customHeight="1">
      <c r="A31" s="32"/>
      <c r="B31" s="33"/>
      <c r="C31" s="22" t="s">
        <v>268</v>
      </c>
      <c r="D31" s="22" t="s">
        <v>269</v>
      </c>
      <c r="E31" s="22" t="s">
        <v>330</v>
      </c>
      <c r="F31" s="23">
        <v>1.65</v>
      </c>
      <c r="G31" s="23">
        <v>1.65</v>
      </c>
      <c r="H31" s="24">
        <f t="shared" si="0"/>
        <v>15.054600000000001</v>
      </c>
      <c r="I31" s="25">
        <f t="shared" si="3"/>
        <v>0</v>
      </c>
      <c r="J31" s="26"/>
      <c r="K31" s="27" t="s">
        <v>271</v>
      </c>
      <c r="L31" s="28" t="s">
        <v>301</v>
      </c>
      <c r="M31" s="29"/>
      <c r="P31" s="31"/>
    </row>
    <row r="32" spans="1:16" s="30" customFormat="1" ht="17.25" customHeight="1">
      <c r="A32" s="32"/>
      <c r="B32" s="33"/>
      <c r="C32" s="22" t="s">
        <v>268</v>
      </c>
      <c r="D32" s="22" t="s">
        <v>269</v>
      </c>
      <c r="E32" s="22" t="s">
        <v>331</v>
      </c>
      <c r="F32" s="23">
        <v>0.36</v>
      </c>
      <c r="G32" s="23">
        <v>0.36</v>
      </c>
      <c r="H32" s="24">
        <f t="shared" si="0"/>
        <v>3.28464</v>
      </c>
      <c r="I32" s="25">
        <f t="shared" si="3"/>
        <v>0</v>
      </c>
      <c r="J32" s="26"/>
      <c r="K32" s="27" t="s">
        <v>332</v>
      </c>
      <c r="L32" s="28" t="s">
        <v>333</v>
      </c>
      <c r="M32" s="29"/>
      <c r="P32" s="31"/>
    </row>
    <row r="33" spans="1:16" s="30" customFormat="1" ht="17.25" customHeight="1">
      <c r="A33" s="32"/>
      <c r="B33" s="33"/>
      <c r="C33" s="22" t="s">
        <v>268</v>
      </c>
      <c r="D33" s="22" t="s">
        <v>269</v>
      </c>
      <c r="E33" s="22" t="s">
        <v>100</v>
      </c>
      <c r="F33" s="23">
        <v>0.39</v>
      </c>
      <c r="G33" s="23">
        <v>0.39</v>
      </c>
      <c r="H33" s="24">
        <f t="shared" si="0"/>
        <v>3.5583600000000004</v>
      </c>
      <c r="I33" s="25">
        <f t="shared" si="3"/>
        <v>0</v>
      </c>
      <c r="J33" s="26"/>
      <c r="K33" s="27" t="s">
        <v>271</v>
      </c>
      <c r="L33" s="28" t="s">
        <v>294</v>
      </c>
      <c r="M33" s="29"/>
      <c r="P33" s="31"/>
    </row>
    <row r="34" spans="1:16" s="30" customFormat="1" ht="17.25" customHeight="1">
      <c r="A34" s="32" t="s">
        <v>334</v>
      </c>
      <c r="B34" s="33" t="s">
        <v>334</v>
      </c>
      <c r="C34" s="22" t="s">
        <v>268</v>
      </c>
      <c r="D34" s="22" t="s">
        <v>269</v>
      </c>
      <c r="E34" s="22" t="s">
        <v>102</v>
      </c>
      <c r="F34" s="23">
        <v>0.59</v>
      </c>
      <c r="G34" s="23">
        <v>0.48</v>
      </c>
      <c r="H34" s="24">
        <f t="shared" si="0"/>
        <v>4.3795200000000003</v>
      </c>
      <c r="I34" s="25">
        <f t="shared" si="3"/>
        <v>0.10999999999999999</v>
      </c>
      <c r="J34" s="26" t="s">
        <v>296</v>
      </c>
      <c r="K34" s="27" t="s">
        <v>271</v>
      </c>
      <c r="L34" s="28" t="s">
        <v>301</v>
      </c>
      <c r="M34" s="29"/>
      <c r="P34" s="31"/>
    </row>
    <row r="35" spans="1:16" s="30" customFormat="1" ht="17.25" customHeight="1">
      <c r="A35" s="32"/>
      <c r="B35" s="33"/>
      <c r="C35" s="22" t="s">
        <v>268</v>
      </c>
      <c r="D35" s="22" t="s">
        <v>269</v>
      </c>
      <c r="E35" s="22" t="s">
        <v>335</v>
      </c>
      <c r="F35" s="23">
        <v>2.5</v>
      </c>
      <c r="G35" s="23">
        <v>2.5</v>
      </c>
      <c r="H35" s="24">
        <f t="shared" si="0"/>
        <v>22.810000000000002</v>
      </c>
      <c r="I35" s="25">
        <f t="shared" si="3"/>
        <v>0</v>
      </c>
      <c r="J35" s="26"/>
      <c r="K35" s="27" t="s">
        <v>271</v>
      </c>
      <c r="L35" s="28" t="s">
        <v>301</v>
      </c>
      <c r="M35" s="29"/>
      <c r="P35" s="31"/>
    </row>
    <row r="36" spans="1:16" s="30" customFormat="1" ht="17.25" customHeight="1">
      <c r="A36" s="32"/>
      <c r="B36" s="33"/>
      <c r="C36" s="22" t="s">
        <v>268</v>
      </c>
      <c r="D36" s="22" t="s">
        <v>269</v>
      </c>
      <c r="E36" s="22" t="s">
        <v>336</v>
      </c>
      <c r="F36" s="23">
        <v>0.66</v>
      </c>
      <c r="G36" s="23">
        <v>0.66</v>
      </c>
      <c r="H36" s="24">
        <f t="shared" si="0"/>
        <v>6.021840000000001</v>
      </c>
      <c r="I36" s="25">
        <f t="shared" si="3"/>
        <v>0</v>
      </c>
      <c r="J36" s="26"/>
      <c r="K36" s="27" t="s">
        <v>337</v>
      </c>
      <c r="L36" s="28" t="s">
        <v>298</v>
      </c>
      <c r="M36" s="29"/>
      <c r="P36" s="31"/>
    </row>
    <row r="37" spans="1:16" s="30" customFormat="1" ht="17.25" customHeight="1">
      <c r="A37" s="32"/>
      <c r="B37" s="33"/>
      <c r="C37" s="22" t="s">
        <v>268</v>
      </c>
      <c r="D37" s="22" t="s">
        <v>269</v>
      </c>
      <c r="E37" s="22" t="s">
        <v>338</v>
      </c>
      <c r="F37" s="23">
        <v>2.25</v>
      </c>
      <c r="G37" s="23">
        <v>2.25</v>
      </c>
      <c r="H37" s="24">
        <f t="shared" si="0"/>
        <v>20.529</v>
      </c>
      <c r="I37" s="25">
        <f t="shared" si="3"/>
        <v>0</v>
      </c>
      <c r="J37" s="26"/>
      <c r="K37" s="27" t="s">
        <v>337</v>
      </c>
      <c r="L37" s="28" t="s">
        <v>298</v>
      </c>
      <c r="M37" s="29"/>
      <c r="P37" s="31"/>
    </row>
    <row r="38" spans="1:16" s="30" customFormat="1" ht="17.25" customHeight="1">
      <c r="A38" s="32"/>
      <c r="B38" s="33"/>
      <c r="C38" s="22" t="s">
        <v>268</v>
      </c>
      <c r="D38" s="22" t="s">
        <v>269</v>
      </c>
      <c r="E38" s="22" t="s">
        <v>339</v>
      </c>
      <c r="F38" s="23">
        <v>7.0000000000000007E-2</v>
      </c>
      <c r="G38" s="23">
        <v>7.0000000000000007E-2</v>
      </c>
      <c r="H38" s="24">
        <f t="shared" si="0"/>
        <v>0.63868000000000014</v>
      </c>
      <c r="I38" s="25">
        <f t="shared" si="3"/>
        <v>0</v>
      </c>
      <c r="J38" s="26"/>
      <c r="K38" s="27" t="s">
        <v>340</v>
      </c>
      <c r="L38" s="28" t="s">
        <v>298</v>
      </c>
      <c r="M38" s="29"/>
      <c r="P38" s="31"/>
    </row>
    <row r="39" spans="1:16" s="30" customFormat="1" ht="17.25" customHeight="1">
      <c r="A39" s="32"/>
      <c r="B39" s="33"/>
      <c r="C39" s="22" t="s">
        <v>268</v>
      </c>
      <c r="D39" s="22" t="s">
        <v>269</v>
      </c>
      <c r="E39" s="22" t="s">
        <v>341</v>
      </c>
      <c r="F39" s="23">
        <v>1.07</v>
      </c>
      <c r="G39" s="23">
        <v>1.07</v>
      </c>
      <c r="H39" s="24">
        <f t="shared" si="0"/>
        <v>9.7626800000000014</v>
      </c>
      <c r="I39" s="25">
        <f t="shared" si="3"/>
        <v>0</v>
      </c>
      <c r="J39" s="26"/>
      <c r="K39" s="27" t="s">
        <v>337</v>
      </c>
      <c r="L39" s="28" t="s">
        <v>298</v>
      </c>
      <c r="M39" s="29"/>
      <c r="P39" s="31"/>
    </row>
    <row r="40" spans="1:16" s="30" customFormat="1" ht="17.25" customHeight="1">
      <c r="A40" s="32"/>
      <c r="B40" s="33"/>
      <c r="C40" s="22" t="s">
        <v>268</v>
      </c>
      <c r="D40" s="22" t="s">
        <v>269</v>
      </c>
      <c r="E40" s="22" t="s">
        <v>342</v>
      </c>
      <c r="F40" s="23">
        <v>2.31</v>
      </c>
      <c r="G40" s="23">
        <v>1.63</v>
      </c>
      <c r="H40" s="24">
        <f t="shared" si="0"/>
        <v>14.872120000000001</v>
      </c>
      <c r="I40" s="25">
        <f t="shared" si="3"/>
        <v>0.68000000000000016</v>
      </c>
      <c r="J40" s="26" t="s">
        <v>296</v>
      </c>
      <c r="K40" s="27" t="s">
        <v>343</v>
      </c>
      <c r="L40" s="28" t="s">
        <v>298</v>
      </c>
      <c r="M40" s="29"/>
      <c r="P40" s="31"/>
    </row>
    <row r="41" spans="1:16" s="30" customFormat="1" ht="17.25" customHeight="1">
      <c r="A41" s="32"/>
      <c r="B41" s="33"/>
      <c r="C41" s="22" t="s">
        <v>268</v>
      </c>
      <c r="D41" s="22" t="s">
        <v>269</v>
      </c>
      <c r="E41" s="22" t="s">
        <v>344</v>
      </c>
      <c r="F41" s="23">
        <v>0.34</v>
      </c>
      <c r="G41" s="23">
        <v>0.34</v>
      </c>
      <c r="H41" s="24">
        <f t="shared" si="0"/>
        <v>3.1021600000000005</v>
      </c>
      <c r="I41" s="25">
        <f t="shared" si="3"/>
        <v>0</v>
      </c>
      <c r="J41" s="26"/>
      <c r="K41" s="27" t="s">
        <v>271</v>
      </c>
      <c r="L41" s="28" t="s">
        <v>345</v>
      </c>
      <c r="M41" s="29"/>
      <c r="P41" s="31"/>
    </row>
    <row r="42" spans="1:16" s="30" customFormat="1" ht="17.25" customHeight="1">
      <c r="A42" s="32"/>
      <c r="B42" s="33"/>
      <c r="C42" s="22" t="s">
        <v>268</v>
      </c>
      <c r="D42" s="22" t="s">
        <v>269</v>
      </c>
      <c r="E42" s="22" t="s">
        <v>346</v>
      </c>
      <c r="F42" s="23">
        <v>0.22</v>
      </c>
      <c r="G42" s="23">
        <v>0.13</v>
      </c>
      <c r="H42" s="24">
        <f t="shared" si="0"/>
        <v>1.1861200000000001</v>
      </c>
      <c r="I42" s="25">
        <f t="shared" si="3"/>
        <v>0.09</v>
      </c>
      <c r="J42" s="26" t="s">
        <v>296</v>
      </c>
      <c r="K42" s="27" t="s">
        <v>347</v>
      </c>
      <c r="L42" s="28" t="s">
        <v>282</v>
      </c>
      <c r="M42" s="29"/>
      <c r="P42" s="31"/>
    </row>
    <row r="43" spans="1:16" s="30" customFormat="1" ht="17.25" customHeight="1">
      <c r="A43" s="32"/>
      <c r="B43" s="33"/>
      <c r="C43" s="22" t="s">
        <v>268</v>
      </c>
      <c r="D43" s="22" t="s">
        <v>269</v>
      </c>
      <c r="E43" s="22" t="s">
        <v>348</v>
      </c>
      <c r="F43" s="23">
        <v>0.38</v>
      </c>
      <c r="G43" s="23">
        <v>0.38</v>
      </c>
      <c r="H43" s="24">
        <f t="shared" si="0"/>
        <v>3.4671200000000004</v>
      </c>
      <c r="I43" s="25">
        <f t="shared" si="3"/>
        <v>0</v>
      </c>
      <c r="J43" s="26"/>
      <c r="K43" s="27" t="s">
        <v>349</v>
      </c>
      <c r="L43" s="28" t="s">
        <v>298</v>
      </c>
      <c r="M43" s="29"/>
      <c r="P43" s="31"/>
    </row>
    <row r="44" spans="1:16" s="30" customFormat="1" ht="17.25" customHeight="1">
      <c r="A44" s="32"/>
      <c r="B44" s="33"/>
      <c r="C44" s="22" t="s">
        <v>268</v>
      </c>
      <c r="D44" s="22" t="s">
        <v>269</v>
      </c>
      <c r="E44" s="22" t="s">
        <v>114</v>
      </c>
      <c r="F44" s="23">
        <v>0.45</v>
      </c>
      <c r="G44" s="23">
        <v>0.31</v>
      </c>
      <c r="H44" s="24">
        <f t="shared" si="0"/>
        <v>2.8284400000000001</v>
      </c>
      <c r="I44" s="25">
        <f t="shared" si="3"/>
        <v>0.14000000000000001</v>
      </c>
      <c r="J44" s="26" t="s">
        <v>274</v>
      </c>
      <c r="K44" s="27" t="s">
        <v>271</v>
      </c>
      <c r="L44" s="28" t="s">
        <v>350</v>
      </c>
      <c r="M44" s="29"/>
      <c r="P44" s="31"/>
    </row>
    <row r="45" spans="1:16" s="30" customFormat="1" ht="17.25" customHeight="1">
      <c r="A45" s="32"/>
      <c r="B45" s="33"/>
      <c r="C45" s="22" t="s">
        <v>268</v>
      </c>
      <c r="D45" s="22" t="s">
        <v>269</v>
      </c>
      <c r="E45" s="22" t="s">
        <v>116</v>
      </c>
      <c r="F45" s="23">
        <v>0.6</v>
      </c>
      <c r="G45" s="23">
        <v>0.33</v>
      </c>
      <c r="H45" s="24">
        <f t="shared" si="0"/>
        <v>3.0109200000000005</v>
      </c>
      <c r="I45" s="25">
        <f t="shared" si="3"/>
        <v>0.26999999999999996</v>
      </c>
      <c r="J45" s="26" t="s">
        <v>274</v>
      </c>
      <c r="K45" s="27" t="s">
        <v>271</v>
      </c>
      <c r="L45" s="28" t="s">
        <v>282</v>
      </c>
      <c r="M45" s="29"/>
      <c r="P45" s="31"/>
    </row>
    <row r="46" spans="1:16" s="30" customFormat="1" ht="17.25" customHeight="1">
      <c r="A46" s="32"/>
      <c r="B46" s="33"/>
      <c r="C46" s="22" t="s">
        <v>268</v>
      </c>
      <c r="D46" s="22" t="s">
        <v>269</v>
      </c>
      <c r="E46" s="22" t="s">
        <v>351</v>
      </c>
      <c r="F46" s="23">
        <v>0.56999999999999995</v>
      </c>
      <c r="G46" s="23">
        <v>0.56999999999999995</v>
      </c>
      <c r="H46" s="24">
        <f t="shared" si="0"/>
        <v>5.2006800000000002</v>
      </c>
      <c r="I46" s="25">
        <f t="shared" si="3"/>
        <v>0</v>
      </c>
      <c r="J46" s="26"/>
      <c r="K46" s="27" t="s">
        <v>352</v>
      </c>
      <c r="L46" s="28" t="s">
        <v>345</v>
      </c>
      <c r="M46" s="29"/>
      <c r="P46" s="31"/>
    </row>
    <row r="47" spans="1:16" s="30" customFormat="1" ht="17.25" customHeight="1">
      <c r="A47" s="32"/>
      <c r="B47" s="33"/>
      <c r="C47" s="22" t="s">
        <v>268</v>
      </c>
      <c r="D47" s="22" t="s">
        <v>269</v>
      </c>
      <c r="E47" s="22" t="s">
        <v>353</v>
      </c>
      <c r="F47" s="23">
        <v>0.87</v>
      </c>
      <c r="G47" s="23">
        <v>0.87</v>
      </c>
      <c r="H47" s="24">
        <f t="shared" si="0"/>
        <v>7.9378800000000007</v>
      </c>
      <c r="I47" s="25">
        <f t="shared" si="3"/>
        <v>0</v>
      </c>
      <c r="J47" s="26"/>
      <c r="K47" s="27" t="s">
        <v>354</v>
      </c>
      <c r="L47" s="28" t="s">
        <v>301</v>
      </c>
      <c r="M47" s="29"/>
      <c r="P47" s="31"/>
    </row>
    <row r="48" spans="1:16" s="30" customFormat="1" ht="17.25" customHeight="1">
      <c r="A48" s="32"/>
      <c r="B48" s="33"/>
      <c r="C48" s="22" t="s">
        <v>268</v>
      </c>
      <c r="D48" s="22" t="s">
        <v>269</v>
      </c>
      <c r="E48" s="22" t="s">
        <v>355</v>
      </c>
      <c r="F48" s="23">
        <v>0.67</v>
      </c>
      <c r="G48" s="23">
        <v>0.67</v>
      </c>
      <c r="H48" s="24">
        <f t="shared" si="0"/>
        <v>6.113080000000001</v>
      </c>
      <c r="I48" s="25">
        <f t="shared" si="3"/>
        <v>0</v>
      </c>
      <c r="J48" s="26"/>
      <c r="K48" s="27" t="s">
        <v>356</v>
      </c>
      <c r="L48" s="28" t="s">
        <v>298</v>
      </c>
      <c r="M48" s="29"/>
      <c r="P48" s="31"/>
    </row>
    <row r="49" spans="1:16" s="30" customFormat="1" ht="17.25" customHeight="1">
      <c r="A49" s="32"/>
      <c r="B49" s="33"/>
      <c r="C49" s="22" t="s">
        <v>268</v>
      </c>
      <c r="D49" s="22" t="s">
        <v>269</v>
      </c>
      <c r="E49" s="22" t="s">
        <v>357</v>
      </c>
      <c r="F49" s="23">
        <v>1.02</v>
      </c>
      <c r="G49" s="23">
        <v>1.02</v>
      </c>
      <c r="H49" s="24">
        <f t="shared" si="0"/>
        <v>9.3064800000000005</v>
      </c>
      <c r="I49" s="25">
        <f t="shared" si="3"/>
        <v>0</v>
      </c>
      <c r="J49" s="26"/>
      <c r="K49" s="27" t="s">
        <v>358</v>
      </c>
      <c r="L49" s="28" t="s">
        <v>301</v>
      </c>
      <c r="M49" s="29"/>
      <c r="P49" s="31"/>
    </row>
    <row r="50" spans="1:16" s="30" customFormat="1" ht="17.25" customHeight="1">
      <c r="A50" s="32"/>
      <c r="B50" s="33"/>
      <c r="C50" s="22" t="s">
        <v>268</v>
      </c>
      <c r="D50" s="22" t="s">
        <v>269</v>
      </c>
      <c r="E50" s="22" t="s">
        <v>359</v>
      </c>
      <c r="F50" s="23">
        <v>0.47</v>
      </c>
      <c r="G50" s="23">
        <v>0.47</v>
      </c>
      <c r="H50" s="24">
        <f t="shared" si="0"/>
        <v>4.2882800000000003</v>
      </c>
      <c r="I50" s="25">
        <f t="shared" si="3"/>
        <v>0</v>
      </c>
      <c r="J50" s="26"/>
      <c r="K50" s="27" t="s">
        <v>271</v>
      </c>
      <c r="L50" s="28" t="s">
        <v>272</v>
      </c>
      <c r="M50" s="29"/>
      <c r="P50" s="31"/>
    </row>
    <row r="51" spans="1:16" s="30" customFormat="1" ht="17.25" customHeight="1">
      <c r="A51" s="32"/>
      <c r="B51" s="33"/>
      <c r="C51" s="22" t="s">
        <v>268</v>
      </c>
      <c r="D51" s="22" t="s">
        <v>269</v>
      </c>
      <c r="E51" s="22" t="s">
        <v>360</v>
      </c>
      <c r="F51" s="23">
        <v>0.05</v>
      </c>
      <c r="G51" s="23">
        <v>0.05</v>
      </c>
      <c r="H51" s="24">
        <f t="shared" si="0"/>
        <v>0.45620000000000005</v>
      </c>
      <c r="I51" s="25">
        <f t="shared" si="3"/>
        <v>0</v>
      </c>
      <c r="J51" s="26"/>
      <c r="K51" s="27" t="s">
        <v>361</v>
      </c>
      <c r="L51" s="28" t="s">
        <v>285</v>
      </c>
      <c r="M51" s="29"/>
      <c r="P51" s="31"/>
    </row>
    <row r="52" spans="1:16" s="30" customFormat="1" ht="17.25" customHeight="1">
      <c r="A52" s="32"/>
      <c r="B52" s="33"/>
      <c r="C52" s="22" t="s">
        <v>268</v>
      </c>
      <c r="D52" s="22" t="s">
        <v>269</v>
      </c>
      <c r="E52" s="22" t="s">
        <v>362</v>
      </c>
      <c r="F52" s="23">
        <v>0.23</v>
      </c>
      <c r="G52" s="23">
        <v>0.23</v>
      </c>
      <c r="H52" s="24">
        <f t="shared" si="0"/>
        <v>2.0985200000000002</v>
      </c>
      <c r="I52" s="25">
        <f t="shared" si="3"/>
        <v>0</v>
      </c>
      <c r="J52" s="26"/>
      <c r="K52" s="27" t="s">
        <v>271</v>
      </c>
      <c r="L52" s="28" t="s">
        <v>291</v>
      </c>
      <c r="M52" s="29"/>
      <c r="P52" s="31"/>
    </row>
    <row r="53" spans="1:16" s="30" customFormat="1" ht="17.25" customHeight="1">
      <c r="A53" s="32"/>
      <c r="B53" s="33"/>
      <c r="C53" s="22" t="s">
        <v>268</v>
      </c>
      <c r="D53" s="22" t="s">
        <v>269</v>
      </c>
      <c r="E53" s="22" t="s">
        <v>363</v>
      </c>
      <c r="F53" s="23">
        <v>1.19</v>
      </c>
      <c r="G53" s="23">
        <v>0.71</v>
      </c>
      <c r="H53" s="24">
        <f t="shared" si="0"/>
        <v>6.47804</v>
      </c>
      <c r="I53" s="25">
        <f t="shared" si="3"/>
        <v>0.48</v>
      </c>
      <c r="J53" s="26" t="s">
        <v>296</v>
      </c>
      <c r="K53" s="27" t="s">
        <v>364</v>
      </c>
      <c r="L53" s="28" t="s">
        <v>365</v>
      </c>
      <c r="M53" s="29"/>
      <c r="P53" s="31"/>
    </row>
    <row r="54" spans="1:16" s="30" customFormat="1" ht="17.25" customHeight="1">
      <c r="A54" s="32"/>
      <c r="B54" s="33"/>
      <c r="C54" s="22" t="s">
        <v>268</v>
      </c>
      <c r="D54" s="22" t="s">
        <v>269</v>
      </c>
      <c r="E54" s="22" t="s">
        <v>366</v>
      </c>
      <c r="F54" s="23">
        <v>0.05</v>
      </c>
      <c r="G54" s="23">
        <v>0.05</v>
      </c>
      <c r="H54" s="24">
        <f t="shared" si="0"/>
        <v>0.45620000000000005</v>
      </c>
      <c r="I54" s="25">
        <f t="shared" si="3"/>
        <v>0</v>
      </c>
      <c r="J54" s="26"/>
      <c r="K54" s="27" t="s">
        <v>367</v>
      </c>
      <c r="L54" s="28" t="s">
        <v>368</v>
      </c>
      <c r="M54" s="29"/>
      <c r="P54" s="31"/>
    </row>
    <row r="55" spans="1:16" s="30" customFormat="1" ht="17.25" customHeight="1">
      <c r="A55" s="32"/>
      <c r="B55" s="33"/>
      <c r="C55" s="22" t="s">
        <v>268</v>
      </c>
      <c r="D55" s="22" t="s">
        <v>269</v>
      </c>
      <c r="E55" s="22" t="s">
        <v>369</v>
      </c>
      <c r="F55" s="23">
        <v>2.19</v>
      </c>
      <c r="G55" s="23">
        <v>1.97</v>
      </c>
      <c r="H55" s="24">
        <f t="shared" si="0"/>
        <v>17.97428</v>
      </c>
      <c r="I55" s="25">
        <f t="shared" si="3"/>
        <v>0.21999999999999997</v>
      </c>
      <c r="J55" s="26"/>
      <c r="K55" s="27" t="s">
        <v>271</v>
      </c>
      <c r="L55" s="28" t="s">
        <v>301</v>
      </c>
      <c r="M55" s="29"/>
      <c r="P55" s="31"/>
    </row>
    <row r="56" spans="1:16" s="30" customFormat="1" ht="17.25" customHeight="1">
      <c r="A56" s="32"/>
      <c r="B56" s="33"/>
      <c r="C56" s="22" t="s">
        <v>268</v>
      </c>
      <c r="D56" s="22" t="s">
        <v>269</v>
      </c>
      <c r="E56" s="22" t="s">
        <v>370</v>
      </c>
      <c r="F56" s="23">
        <v>0.44</v>
      </c>
      <c r="G56" s="23">
        <v>0.44</v>
      </c>
      <c r="H56" s="24">
        <f t="shared" si="0"/>
        <v>4.0145600000000004</v>
      </c>
      <c r="I56" s="25">
        <f t="shared" si="3"/>
        <v>0</v>
      </c>
      <c r="J56" s="26"/>
      <c r="K56" s="27" t="s">
        <v>271</v>
      </c>
      <c r="L56" s="28" t="s">
        <v>350</v>
      </c>
      <c r="M56" s="29"/>
      <c r="P56" s="31"/>
    </row>
    <row r="57" spans="1:16" s="30" customFormat="1" ht="17.25" customHeight="1">
      <c r="A57" s="32"/>
      <c r="B57" s="33"/>
      <c r="C57" s="22" t="s">
        <v>268</v>
      </c>
      <c r="D57" s="22" t="s">
        <v>269</v>
      </c>
      <c r="E57" s="22" t="s">
        <v>371</v>
      </c>
      <c r="F57" s="23">
        <v>1.01</v>
      </c>
      <c r="G57" s="23">
        <v>1.01</v>
      </c>
      <c r="H57" s="24">
        <f t="shared" si="0"/>
        <v>9.2152400000000014</v>
      </c>
      <c r="I57" s="25">
        <f t="shared" si="3"/>
        <v>0</v>
      </c>
      <c r="J57" s="26"/>
      <c r="K57" s="27" t="s">
        <v>372</v>
      </c>
      <c r="L57" s="28" t="s">
        <v>301</v>
      </c>
      <c r="M57" s="29"/>
      <c r="P57" s="31"/>
    </row>
    <row r="58" spans="1:16" s="30" customFormat="1" ht="17.25" customHeight="1">
      <c r="A58" s="32"/>
      <c r="B58" s="33"/>
      <c r="C58" s="22" t="s">
        <v>268</v>
      </c>
      <c r="D58" s="22" t="s">
        <v>269</v>
      </c>
      <c r="E58" s="22" t="s">
        <v>373</v>
      </c>
      <c r="F58" s="23">
        <v>0.36</v>
      </c>
      <c r="G58" s="23">
        <v>0.36</v>
      </c>
      <c r="H58" s="24">
        <f t="shared" si="0"/>
        <v>3.28464</v>
      </c>
      <c r="I58" s="25">
        <f t="shared" si="3"/>
        <v>0</v>
      </c>
      <c r="J58" s="26"/>
      <c r="K58" s="27" t="s">
        <v>374</v>
      </c>
      <c r="L58" s="28" t="s">
        <v>298</v>
      </c>
      <c r="M58" s="29"/>
      <c r="P58" s="31"/>
    </row>
    <row r="59" spans="1:16" s="30" customFormat="1" ht="17.25" customHeight="1">
      <c r="A59" s="32"/>
      <c r="B59" s="33"/>
      <c r="C59" s="22" t="s">
        <v>268</v>
      </c>
      <c r="D59" s="22" t="s">
        <v>269</v>
      </c>
      <c r="E59" s="22" t="s">
        <v>375</v>
      </c>
      <c r="F59" s="23">
        <v>0.67</v>
      </c>
      <c r="G59" s="23">
        <v>0.67</v>
      </c>
      <c r="H59" s="24">
        <f t="shared" si="0"/>
        <v>6.113080000000001</v>
      </c>
      <c r="I59" s="25">
        <f t="shared" si="3"/>
        <v>0</v>
      </c>
      <c r="J59" s="26"/>
      <c r="K59" s="27" t="s">
        <v>376</v>
      </c>
      <c r="L59" s="28" t="s">
        <v>298</v>
      </c>
      <c r="M59" s="29"/>
      <c r="P59" s="31"/>
    </row>
    <row r="60" spans="1:16" s="30" customFormat="1" ht="17.25" customHeight="1">
      <c r="A60" s="32"/>
      <c r="B60" s="33"/>
      <c r="C60" s="22" t="s">
        <v>268</v>
      </c>
      <c r="D60" s="22" t="s">
        <v>269</v>
      </c>
      <c r="E60" s="22" t="s">
        <v>377</v>
      </c>
      <c r="F60" s="23">
        <v>2.94</v>
      </c>
      <c r="G60" s="23">
        <v>2.0699999999999998</v>
      </c>
      <c r="H60" s="24">
        <f t="shared" si="0"/>
        <v>18.886679999999998</v>
      </c>
      <c r="I60" s="25">
        <f t="shared" si="3"/>
        <v>0.87000000000000011</v>
      </c>
      <c r="J60" s="26" t="s">
        <v>296</v>
      </c>
      <c r="K60" s="27" t="s">
        <v>271</v>
      </c>
      <c r="L60" s="28" t="s">
        <v>378</v>
      </c>
      <c r="M60" s="29"/>
      <c r="P60" s="31"/>
    </row>
    <row r="61" spans="1:16" s="30" customFormat="1" ht="17.25" customHeight="1">
      <c r="A61" s="32"/>
      <c r="B61" s="33"/>
      <c r="C61" s="22" t="s">
        <v>268</v>
      </c>
      <c r="D61" s="22" t="s">
        <v>269</v>
      </c>
      <c r="E61" s="22" t="s">
        <v>379</v>
      </c>
      <c r="F61" s="23">
        <v>1.35</v>
      </c>
      <c r="G61" s="23">
        <v>0.47</v>
      </c>
      <c r="H61" s="24">
        <f t="shared" si="0"/>
        <v>4.2882800000000003</v>
      </c>
      <c r="I61" s="25">
        <f t="shared" si="3"/>
        <v>0.88000000000000012</v>
      </c>
      <c r="J61" s="26" t="s">
        <v>296</v>
      </c>
      <c r="K61" s="27" t="s">
        <v>271</v>
      </c>
      <c r="L61" s="28" t="s">
        <v>378</v>
      </c>
      <c r="M61" s="29"/>
      <c r="P61" s="31"/>
    </row>
    <row r="62" spans="1:16" s="30" customFormat="1" ht="17.25" customHeight="1">
      <c r="A62" s="32"/>
      <c r="B62" s="33"/>
      <c r="C62" s="22" t="s">
        <v>268</v>
      </c>
      <c r="D62" s="22" t="s">
        <v>269</v>
      </c>
      <c r="E62" s="22" t="s">
        <v>380</v>
      </c>
      <c r="F62" s="23">
        <v>2.5299999999999998</v>
      </c>
      <c r="G62" s="23">
        <v>2.5299999999999998</v>
      </c>
      <c r="H62" s="24">
        <f t="shared" si="0"/>
        <v>23.08372</v>
      </c>
      <c r="I62" s="25">
        <f t="shared" si="3"/>
        <v>0</v>
      </c>
      <c r="J62" s="26"/>
      <c r="K62" s="27" t="s">
        <v>271</v>
      </c>
      <c r="L62" s="28" t="s">
        <v>301</v>
      </c>
      <c r="M62" s="29"/>
      <c r="P62" s="31"/>
    </row>
    <row r="63" spans="1:16" s="30" customFormat="1" ht="17.25" customHeight="1">
      <c r="A63" s="34"/>
      <c r="B63" s="18"/>
      <c r="C63" s="35" t="s">
        <v>381</v>
      </c>
      <c r="D63" s="35"/>
      <c r="E63" s="36">
        <f>COUNTA(E4:E62)</f>
        <v>59</v>
      </c>
      <c r="F63" s="37">
        <f>ROUNDUP(SUM(F4:F62),2)</f>
        <v>59.06</v>
      </c>
      <c r="G63" s="37">
        <f>ROUNDUP(SUM(G4:G62),2)</f>
        <v>53</v>
      </c>
      <c r="H63" s="42">
        <f>ROUNDUP(SUM(H4:H62),2)</f>
        <v>483.58</v>
      </c>
      <c r="I63" s="37">
        <f>ROUNDUP(SUM(I4:I62),2)</f>
        <v>6.06</v>
      </c>
      <c r="J63" s="38"/>
      <c r="K63" s="39"/>
      <c r="L63" s="39"/>
      <c r="M63" s="40"/>
      <c r="P63" s="31"/>
    </row>
    <row r="64" spans="1:16" ht="17.25" customHeight="1">
      <c r="A64" s="41" t="s">
        <v>382</v>
      </c>
      <c r="B64" s="35"/>
      <c r="C64" s="35"/>
      <c r="D64" s="35"/>
      <c r="E64" s="36">
        <f>E63</f>
        <v>59</v>
      </c>
      <c r="F64" s="37">
        <f>F63</f>
        <v>59.06</v>
      </c>
      <c r="G64" s="37">
        <f>G63</f>
        <v>53</v>
      </c>
      <c r="H64" s="42">
        <f>H63</f>
        <v>483.58</v>
      </c>
      <c r="I64" s="37">
        <f>I63</f>
        <v>6.06</v>
      </c>
      <c r="J64" s="43"/>
      <c r="K64" s="44"/>
      <c r="L64" s="45"/>
      <c r="M64" s="46"/>
      <c r="P64" s="31"/>
    </row>
    <row r="65" spans="5:16" ht="15.75" customHeight="1">
      <c r="P65" s="31"/>
    </row>
    <row r="66" spans="5:16" ht="15.75" customHeight="1"/>
    <row r="67" spans="5:16" ht="15.75" customHeight="1">
      <c r="E67" s="60"/>
      <c r="G67" s="56">
        <f>G64/4</f>
        <v>13.25</v>
      </c>
    </row>
    <row r="68" spans="5:16" ht="15.75" customHeight="1"/>
    <row r="69" spans="5:16" ht="15" customHeight="1"/>
    <row r="70" spans="5:16" ht="15.75" customHeight="1"/>
    <row r="71" spans="5:16" ht="15.75" customHeight="1"/>
    <row r="72" spans="5:16" ht="15.75" customHeight="1"/>
    <row r="73" spans="5:16" ht="15.75" customHeight="1"/>
    <row r="74" spans="5:16" ht="15.75" customHeight="1"/>
    <row r="75" spans="5:16" ht="15.75" customHeight="1"/>
    <row r="76" spans="5:16" ht="15.75" customHeight="1"/>
    <row r="77" spans="5:16" ht="15.75" customHeight="1"/>
    <row r="78" spans="5:16" ht="15.75" customHeight="1"/>
    <row r="79" spans="5:16" ht="15.75" customHeight="1"/>
    <row r="80" spans="5:16" ht="15.75" customHeight="1"/>
    <row r="81" spans="6:6" ht="15.75" customHeight="1"/>
    <row r="82" spans="6:6" ht="22.5" customHeight="1">
      <c r="F82" s="61"/>
    </row>
  </sheetData>
  <mergeCells count="20">
    <mergeCell ref="A34:A63"/>
    <mergeCell ref="B34:B63"/>
    <mergeCell ref="C63:D63"/>
    <mergeCell ref="A64:D64"/>
    <mergeCell ref="J2:J3"/>
    <mergeCell ref="K2:K3"/>
    <mergeCell ref="L2:L3"/>
    <mergeCell ref="M2:M3"/>
    <mergeCell ref="A4:A33"/>
    <mergeCell ref="B4:B33"/>
    <mergeCell ref="A1:M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 type="noConversion"/>
  <pageMargins left="0.71" right="0.47244094488188981" top="0.47244094488188981" bottom="0.47244094488188981" header="0.27559055118110237" footer="0.31496062992125984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6"/>
  <sheetViews>
    <sheetView view="pageBreakPreview" topLeftCell="A28" zoomScaleNormal="85" zoomScaleSheetLayoutView="100" workbookViewId="0">
      <selection activeCell="I93" sqref="I93"/>
    </sheetView>
  </sheetViews>
  <sheetFormatPr defaultRowHeight="12"/>
  <cols>
    <col min="1" max="1" width="8.33203125" style="54" customWidth="1"/>
    <col min="2" max="2" width="5.33203125" style="54" customWidth="1"/>
    <col min="3" max="4" width="8.109375" style="54" customWidth="1"/>
    <col min="5" max="5" width="7.44140625" style="54" customWidth="1"/>
    <col min="6" max="6" width="8.77734375" style="55" customWidth="1"/>
    <col min="7" max="7" width="9.21875" style="56" customWidth="1"/>
    <col min="8" max="8" width="8.21875" style="57" customWidth="1"/>
    <col min="9" max="9" width="7.5546875" style="57" customWidth="1"/>
    <col min="10" max="10" width="12.21875" style="57" customWidth="1"/>
    <col min="11" max="11" width="26.88671875" style="11" customWidth="1"/>
    <col min="12" max="12" width="9.77734375" style="58" customWidth="1"/>
    <col min="13" max="13" width="6.21875" style="59" customWidth="1"/>
    <col min="14" max="16384" width="8.88671875" style="11"/>
  </cols>
  <sheetData>
    <row r="1" spans="1:16" s="2" customFormat="1" ht="30" customHeight="1" thickBot="1">
      <c r="A1" s="1" t="s">
        <v>125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6" ht="17.25" customHeight="1">
      <c r="A2" s="3" t="s">
        <v>126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7" t="s">
        <v>7</v>
      </c>
      <c r="H2" s="8" t="s">
        <v>8</v>
      </c>
      <c r="I2" s="7" t="s">
        <v>9</v>
      </c>
      <c r="J2" s="8" t="s">
        <v>10</v>
      </c>
      <c r="K2" s="9" t="s">
        <v>11</v>
      </c>
      <c r="L2" s="9" t="s">
        <v>12</v>
      </c>
      <c r="M2" s="10" t="s">
        <v>13</v>
      </c>
    </row>
    <row r="3" spans="1:16" ht="17.25" customHeight="1">
      <c r="A3" s="12"/>
      <c r="B3" s="13"/>
      <c r="C3" s="13"/>
      <c r="D3" s="13"/>
      <c r="E3" s="14"/>
      <c r="F3" s="15"/>
      <c r="G3" s="16"/>
      <c r="H3" s="17"/>
      <c r="I3" s="16"/>
      <c r="J3" s="17"/>
      <c r="K3" s="18"/>
      <c r="L3" s="18"/>
      <c r="M3" s="19"/>
    </row>
    <row r="4" spans="1:16" s="30" customFormat="1" ht="20.25" customHeight="1">
      <c r="A4" s="20" t="s">
        <v>14</v>
      </c>
      <c r="B4" s="21" t="s">
        <v>14</v>
      </c>
      <c r="C4" s="22" t="s">
        <v>15</v>
      </c>
      <c r="D4" s="22" t="s">
        <v>16</v>
      </c>
      <c r="E4" s="22" t="s">
        <v>17</v>
      </c>
      <c r="F4" s="23">
        <v>0.71</v>
      </c>
      <c r="G4" s="23">
        <v>0.23</v>
      </c>
      <c r="H4" s="24">
        <f>G4*20.975</f>
        <v>4.8242500000000001</v>
      </c>
      <c r="I4" s="25">
        <f>F4-G4</f>
        <v>0.48</v>
      </c>
      <c r="J4" s="26" t="s">
        <v>18</v>
      </c>
      <c r="K4" s="27" t="s">
        <v>127</v>
      </c>
      <c r="L4" s="28" t="s">
        <v>128</v>
      </c>
      <c r="M4" s="29"/>
      <c r="O4" s="30">
        <v>476</v>
      </c>
      <c r="P4" s="31">
        <f>O6</f>
        <v>15.967796041596781</v>
      </c>
    </row>
    <row r="5" spans="1:16" s="30" customFormat="1" ht="20.25" customHeight="1">
      <c r="A5" s="32"/>
      <c r="B5" s="33"/>
      <c r="C5" s="22" t="s">
        <v>129</v>
      </c>
      <c r="D5" s="22" t="s">
        <v>130</v>
      </c>
      <c r="E5" s="22" t="s">
        <v>131</v>
      </c>
      <c r="F5" s="23">
        <v>0.73</v>
      </c>
      <c r="G5" s="23">
        <v>0.65</v>
      </c>
      <c r="H5" s="24">
        <f t="shared" ref="H5:H42" si="0">G5*20.975</f>
        <v>13.633750000000001</v>
      </c>
      <c r="I5" s="25">
        <f t="shared" ref="I5:I19" si="1">F5-G5</f>
        <v>7.999999999999996E-2</v>
      </c>
      <c r="J5" s="26" t="s">
        <v>132</v>
      </c>
      <c r="K5" s="27" t="s">
        <v>133</v>
      </c>
      <c r="L5" s="28" t="s">
        <v>134</v>
      </c>
      <c r="M5" s="29"/>
      <c r="O5" s="30">
        <v>29.81</v>
      </c>
      <c r="P5" s="31">
        <f>P4</f>
        <v>15.967796041596781</v>
      </c>
    </row>
    <row r="6" spans="1:16" s="30" customFormat="1" ht="20.25" customHeight="1">
      <c r="A6" s="32"/>
      <c r="B6" s="33"/>
      <c r="C6" s="22" t="s">
        <v>135</v>
      </c>
      <c r="D6" s="22" t="s">
        <v>136</v>
      </c>
      <c r="E6" s="22" t="s">
        <v>137</v>
      </c>
      <c r="F6" s="23">
        <v>0.79</v>
      </c>
      <c r="G6" s="23">
        <v>0.65</v>
      </c>
      <c r="H6" s="24">
        <f t="shared" si="0"/>
        <v>13.633750000000001</v>
      </c>
      <c r="I6" s="25">
        <f t="shared" si="1"/>
        <v>0.14000000000000001</v>
      </c>
      <c r="J6" s="26" t="s">
        <v>138</v>
      </c>
      <c r="K6" s="27" t="s">
        <v>139</v>
      </c>
      <c r="L6" s="28" t="s">
        <v>140</v>
      </c>
      <c r="M6" s="29"/>
      <c r="O6" s="30">
        <f>O4/O5</f>
        <v>15.967796041596781</v>
      </c>
      <c r="P6" s="31">
        <f t="shared" ref="P6:P19" si="2">P5</f>
        <v>15.967796041596781</v>
      </c>
    </row>
    <row r="7" spans="1:16" s="30" customFormat="1" ht="20.25" customHeight="1">
      <c r="A7" s="32"/>
      <c r="B7" s="33"/>
      <c r="C7" s="22" t="s">
        <v>15</v>
      </c>
      <c r="D7" s="22" t="s">
        <v>16</v>
      </c>
      <c r="E7" s="22" t="s">
        <v>141</v>
      </c>
      <c r="F7" s="23">
        <v>0.98</v>
      </c>
      <c r="G7" s="23">
        <v>0.81</v>
      </c>
      <c r="H7" s="24">
        <f t="shared" si="0"/>
        <v>16.989750000000001</v>
      </c>
      <c r="I7" s="25">
        <f t="shared" si="1"/>
        <v>0.16999999999999993</v>
      </c>
      <c r="J7" s="26" t="s">
        <v>18</v>
      </c>
      <c r="K7" s="27" t="s">
        <v>142</v>
      </c>
      <c r="L7" s="28" t="s">
        <v>143</v>
      </c>
      <c r="M7" s="29"/>
      <c r="P7" s="31">
        <f t="shared" si="2"/>
        <v>15.967796041596781</v>
      </c>
    </row>
    <row r="8" spans="1:16" s="30" customFormat="1" ht="20.25" customHeight="1">
      <c r="A8" s="32"/>
      <c r="B8" s="33"/>
      <c r="C8" s="22" t="s">
        <v>15</v>
      </c>
      <c r="D8" s="22" t="s">
        <v>16</v>
      </c>
      <c r="E8" s="22" t="s">
        <v>144</v>
      </c>
      <c r="F8" s="23">
        <v>0.79</v>
      </c>
      <c r="G8" s="23">
        <v>0.79</v>
      </c>
      <c r="H8" s="24">
        <f t="shared" si="0"/>
        <v>16.570250000000001</v>
      </c>
      <c r="I8" s="25">
        <f t="shared" si="1"/>
        <v>0</v>
      </c>
      <c r="J8" s="26"/>
      <c r="K8" s="27" t="s">
        <v>127</v>
      </c>
      <c r="L8" s="28" t="s">
        <v>128</v>
      </c>
      <c r="M8" s="29"/>
      <c r="P8" s="31">
        <f t="shared" si="2"/>
        <v>15.967796041596781</v>
      </c>
    </row>
    <row r="9" spans="1:16" s="30" customFormat="1" ht="20.25" customHeight="1">
      <c r="A9" s="32"/>
      <c r="B9" s="33"/>
      <c r="C9" s="22" t="s">
        <v>15</v>
      </c>
      <c r="D9" s="22" t="s">
        <v>16</v>
      </c>
      <c r="E9" s="22" t="s">
        <v>145</v>
      </c>
      <c r="F9" s="23">
        <v>1.32</v>
      </c>
      <c r="G9" s="23">
        <v>1.2</v>
      </c>
      <c r="H9" s="24">
        <f t="shared" si="0"/>
        <v>25.17</v>
      </c>
      <c r="I9" s="25">
        <f t="shared" si="1"/>
        <v>0.12000000000000011</v>
      </c>
      <c r="J9" s="26" t="s">
        <v>18</v>
      </c>
      <c r="K9" s="27" t="s">
        <v>146</v>
      </c>
      <c r="L9" s="28" t="s">
        <v>128</v>
      </c>
      <c r="M9" s="29"/>
      <c r="P9" s="31">
        <f t="shared" si="2"/>
        <v>15.967796041596781</v>
      </c>
    </row>
    <row r="10" spans="1:16" s="30" customFormat="1" ht="20.25" customHeight="1">
      <c r="A10" s="32"/>
      <c r="B10" s="33"/>
      <c r="C10" s="22" t="s">
        <v>15</v>
      </c>
      <c r="D10" s="22" t="s">
        <v>16</v>
      </c>
      <c r="E10" s="22" t="s">
        <v>147</v>
      </c>
      <c r="F10" s="23">
        <v>1.28</v>
      </c>
      <c r="G10" s="23">
        <v>1.03</v>
      </c>
      <c r="H10" s="24">
        <f t="shared" si="0"/>
        <v>21.60425</v>
      </c>
      <c r="I10" s="25">
        <f t="shared" si="1"/>
        <v>0.25</v>
      </c>
      <c r="J10" s="26" t="s">
        <v>18</v>
      </c>
      <c r="K10" s="27" t="s">
        <v>127</v>
      </c>
      <c r="L10" s="28" t="s">
        <v>148</v>
      </c>
      <c r="M10" s="29"/>
      <c r="P10" s="31">
        <f t="shared" si="2"/>
        <v>15.967796041596781</v>
      </c>
    </row>
    <row r="11" spans="1:16" s="30" customFormat="1" ht="20.25" customHeight="1">
      <c r="A11" s="32"/>
      <c r="B11" s="33"/>
      <c r="C11" s="22" t="s">
        <v>15</v>
      </c>
      <c r="D11" s="22" t="s">
        <v>16</v>
      </c>
      <c r="E11" s="22" t="s">
        <v>149</v>
      </c>
      <c r="F11" s="23">
        <v>0.34</v>
      </c>
      <c r="G11" s="23">
        <v>0.34</v>
      </c>
      <c r="H11" s="24">
        <f t="shared" si="0"/>
        <v>7.1315000000000008</v>
      </c>
      <c r="I11" s="25">
        <f t="shared" si="1"/>
        <v>0</v>
      </c>
      <c r="J11" s="26"/>
      <c r="K11" s="27" t="s">
        <v>127</v>
      </c>
      <c r="L11" s="28" t="s">
        <v>128</v>
      </c>
      <c r="M11" s="29"/>
      <c r="P11" s="31">
        <f t="shared" si="2"/>
        <v>15.967796041596781</v>
      </c>
    </row>
    <row r="12" spans="1:16" s="30" customFormat="1" ht="20.25" customHeight="1">
      <c r="A12" s="32"/>
      <c r="B12" s="33"/>
      <c r="C12" s="22" t="s">
        <v>15</v>
      </c>
      <c r="D12" s="22" t="s">
        <v>16</v>
      </c>
      <c r="E12" s="22" t="s">
        <v>150</v>
      </c>
      <c r="F12" s="23">
        <v>2.4</v>
      </c>
      <c r="G12" s="23">
        <v>2.2799999999999998</v>
      </c>
      <c r="H12" s="24">
        <f t="shared" si="0"/>
        <v>47.823</v>
      </c>
      <c r="I12" s="25">
        <f t="shared" si="1"/>
        <v>0.12000000000000011</v>
      </c>
      <c r="J12" s="26" t="s">
        <v>18</v>
      </c>
      <c r="K12" s="27" t="s">
        <v>151</v>
      </c>
      <c r="L12" s="28" t="s">
        <v>148</v>
      </c>
      <c r="M12" s="29"/>
      <c r="P12" s="31">
        <f t="shared" si="2"/>
        <v>15.967796041596781</v>
      </c>
    </row>
    <row r="13" spans="1:16" s="30" customFormat="1" ht="20.25" customHeight="1">
      <c r="A13" s="32"/>
      <c r="B13" s="33"/>
      <c r="C13" s="22" t="s">
        <v>15</v>
      </c>
      <c r="D13" s="22" t="s">
        <v>16</v>
      </c>
      <c r="E13" s="22" t="s">
        <v>152</v>
      </c>
      <c r="F13" s="23">
        <v>0.38</v>
      </c>
      <c r="G13" s="23">
        <v>0.38</v>
      </c>
      <c r="H13" s="24">
        <f t="shared" si="0"/>
        <v>7.9705000000000004</v>
      </c>
      <c r="I13" s="25">
        <f t="shared" si="1"/>
        <v>0</v>
      </c>
      <c r="J13" s="26"/>
      <c r="K13" s="27" t="s">
        <v>153</v>
      </c>
      <c r="L13" s="28" t="s">
        <v>154</v>
      </c>
      <c r="M13" s="29"/>
      <c r="P13" s="31">
        <f t="shared" si="2"/>
        <v>15.967796041596781</v>
      </c>
    </row>
    <row r="14" spans="1:16" s="30" customFormat="1" ht="20.25" customHeight="1">
      <c r="A14" s="32"/>
      <c r="B14" s="33"/>
      <c r="C14" s="22" t="s">
        <v>15</v>
      </c>
      <c r="D14" s="22" t="s">
        <v>16</v>
      </c>
      <c r="E14" s="22" t="s">
        <v>155</v>
      </c>
      <c r="F14" s="23">
        <v>0.32</v>
      </c>
      <c r="G14" s="23">
        <v>0.22</v>
      </c>
      <c r="H14" s="24">
        <f t="shared" si="0"/>
        <v>4.6145000000000005</v>
      </c>
      <c r="I14" s="25">
        <f t="shared" si="1"/>
        <v>0.1</v>
      </c>
      <c r="J14" s="26" t="s">
        <v>18</v>
      </c>
      <c r="K14" s="27" t="s">
        <v>156</v>
      </c>
      <c r="L14" s="28" t="s">
        <v>157</v>
      </c>
      <c r="M14" s="29"/>
      <c r="P14" s="31">
        <f t="shared" si="2"/>
        <v>15.967796041596781</v>
      </c>
    </row>
    <row r="15" spans="1:16" s="30" customFormat="1" ht="20.25" customHeight="1">
      <c r="A15" s="32"/>
      <c r="B15" s="33"/>
      <c r="C15" s="22" t="s">
        <v>15</v>
      </c>
      <c r="D15" s="22" t="s">
        <v>16</v>
      </c>
      <c r="E15" s="22" t="s">
        <v>158</v>
      </c>
      <c r="F15" s="23">
        <v>0.75</v>
      </c>
      <c r="G15" s="23">
        <v>0.75</v>
      </c>
      <c r="H15" s="24">
        <f t="shared" si="0"/>
        <v>15.731250000000001</v>
      </c>
      <c r="I15" s="25">
        <f t="shared" si="1"/>
        <v>0</v>
      </c>
      <c r="J15" s="26"/>
      <c r="K15" s="27" t="s">
        <v>159</v>
      </c>
      <c r="L15" s="28" t="s">
        <v>157</v>
      </c>
      <c r="M15" s="29"/>
      <c r="P15" s="31">
        <f t="shared" si="2"/>
        <v>15.967796041596781</v>
      </c>
    </row>
    <row r="16" spans="1:16" s="30" customFormat="1" ht="20.25" customHeight="1">
      <c r="A16" s="32"/>
      <c r="B16" s="33"/>
      <c r="C16" s="22" t="s">
        <v>15</v>
      </c>
      <c r="D16" s="22" t="s">
        <v>16</v>
      </c>
      <c r="E16" s="22" t="s">
        <v>160</v>
      </c>
      <c r="F16" s="23">
        <v>0.71</v>
      </c>
      <c r="G16" s="23">
        <v>0.71</v>
      </c>
      <c r="H16" s="24">
        <f t="shared" si="0"/>
        <v>14.892250000000001</v>
      </c>
      <c r="I16" s="25">
        <f t="shared" si="1"/>
        <v>0</v>
      </c>
      <c r="J16" s="26"/>
      <c r="K16" s="27" t="s">
        <v>161</v>
      </c>
      <c r="L16" s="28" t="s">
        <v>157</v>
      </c>
      <c r="M16" s="29"/>
      <c r="P16" s="31">
        <f t="shared" si="2"/>
        <v>15.967796041596781</v>
      </c>
    </row>
    <row r="17" spans="1:16" s="30" customFormat="1" ht="20.25" customHeight="1">
      <c r="A17" s="32"/>
      <c r="B17" s="33"/>
      <c r="C17" s="22" t="s">
        <v>15</v>
      </c>
      <c r="D17" s="22" t="s">
        <v>16</v>
      </c>
      <c r="E17" s="22" t="s">
        <v>162</v>
      </c>
      <c r="F17" s="23">
        <v>0.67</v>
      </c>
      <c r="G17" s="23">
        <v>0.4</v>
      </c>
      <c r="H17" s="24">
        <f t="shared" si="0"/>
        <v>8.39</v>
      </c>
      <c r="I17" s="25">
        <f t="shared" si="1"/>
        <v>0.27</v>
      </c>
      <c r="J17" s="26" t="s">
        <v>163</v>
      </c>
      <c r="K17" s="27" t="s">
        <v>127</v>
      </c>
      <c r="L17" s="28" t="s">
        <v>157</v>
      </c>
      <c r="M17" s="29"/>
      <c r="P17" s="31">
        <f t="shared" si="2"/>
        <v>15.967796041596781</v>
      </c>
    </row>
    <row r="18" spans="1:16" s="30" customFormat="1" ht="20.25" customHeight="1">
      <c r="A18" s="32"/>
      <c r="B18" s="33"/>
      <c r="C18" s="22" t="s">
        <v>15</v>
      </c>
      <c r="D18" s="22" t="s">
        <v>16</v>
      </c>
      <c r="E18" s="22" t="s">
        <v>164</v>
      </c>
      <c r="F18" s="23">
        <v>1.54</v>
      </c>
      <c r="G18" s="23">
        <v>1.54</v>
      </c>
      <c r="H18" s="24">
        <f t="shared" si="0"/>
        <v>32.301500000000004</v>
      </c>
      <c r="I18" s="25">
        <f t="shared" si="1"/>
        <v>0</v>
      </c>
      <c r="J18" s="26"/>
      <c r="K18" s="27" t="s">
        <v>165</v>
      </c>
      <c r="L18" s="28" t="s">
        <v>154</v>
      </c>
      <c r="M18" s="29"/>
      <c r="P18" s="31">
        <f t="shared" si="2"/>
        <v>15.967796041596781</v>
      </c>
    </row>
    <row r="19" spans="1:16" s="30" customFormat="1" ht="20.25" customHeight="1">
      <c r="A19" s="32"/>
      <c r="B19" s="33"/>
      <c r="C19" s="22" t="s">
        <v>15</v>
      </c>
      <c r="D19" s="22" t="s">
        <v>16</v>
      </c>
      <c r="E19" s="22" t="s">
        <v>166</v>
      </c>
      <c r="F19" s="23">
        <v>0.1</v>
      </c>
      <c r="G19" s="23">
        <v>0.1</v>
      </c>
      <c r="H19" s="24">
        <f t="shared" si="0"/>
        <v>2.0975000000000001</v>
      </c>
      <c r="I19" s="25">
        <f t="shared" si="1"/>
        <v>0</v>
      </c>
      <c r="J19" s="26"/>
      <c r="K19" s="27" t="s">
        <v>127</v>
      </c>
      <c r="L19" s="28" t="s">
        <v>157</v>
      </c>
      <c r="M19" s="29"/>
      <c r="P19" s="31">
        <f t="shared" si="2"/>
        <v>15.967796041596781</v>
      </c>
    </row>
    <row r="20" spans="1:16" s="30" customFormat="1" ht="20.25" customHeight="1">
      <c r="A20" s="32"/>
      <c r="B20" s="33"/>
      <c r="C20" s="22" t="s">
        <v>15</v>
      </c>
      <c r="D20" s="22" t="s">
        <v>16</v>
      </c>
      <c r="E20" s="22" t="s">
        <v>167</v>
      </c>
      <c r="F20" s="23">
        <v>0.55000000000000004</v>
      </c>
      <c r="G20" s="23">
        <v>0.55000000000000004</v>
      </c>
      <c r="H20" s="24">
        <f t="shared" si="0"/>
        <v>11.536250000000003</v>
      </c>
      <c r="I20" s="25">
        <f>F20-G20</f>
        <v>0</v>
      </c>
      <c r="J20" s="26"/>
      <c r="K20" s="27" t="s">
        <v>168</v>
      </c>
      <c r="L20" s="28" t="s">
        <v>169</v>
      </c>
      <c r="M20" s="29"/>
      <c r="P20" s="31" t="e">
        <f>#REF!</f>
        <v>#REF!</v>
      </c>
    </row>
    <row r="21" spans="1:16" s="30" customFormat="1" ht="20.25" customHeight="1">
      <c r="A21" s="32"/>
      <c r="B21" s="33"/>
      <c r="C21" s="22" t="s">
        <v>15</v>
      </c>
      <c r="D21" s="22" t="s">
        <v>16</v>
      </c>
      <c r="E21" s="22" t="s">
        <v>170</v>
      </c>
      <c r="F21" s="23">
        <v>0.65</v>
      </c>
      <c r="G21" s="23">
        <v>0.65</v>
      </c>
      <c r="H21" s="24">
        <f t="shared" si="0"/>
        <v>13.633750000000001</v>
      </c>
      <c r="I21" s="25">
        <f t="shared" ref="I21:I42" si="3">F21-G21</f>
        <v>0</v>
      </c>
      <c r="J21" s="26"/>
      <c r="K21" s="27" t="s">
        <v>171</v>
      </c>
      <c r="L21" s="28" t="s">
        <v>148</v>
      </c>
      <c r="M21" s="29"/>
      <c r="P21" s="31"/>
    </row>
    <row r="22" spans="1:16" s="30" customFormat="1" ht="20.25" customHeight="1">
      <c r="A22" s="32"/>
      <c r="B22" s="33"/>
      <c r="C22" s="22" t="s">
        <v>15</v>
      </c>
      <c r="D22" s="22" t="s">
        <v>16</v>
      </c>
      <c r="E22" s="22" t="s">
        <v>172</v>
      </c>
      <c r="F22" s="23">
        <v>0.39</v>
      </c>
      <c r="G22" s="23">
        <v>0.39</v>
      </c>
      <c r="H22" s="24">
        <f t="shared" si="0"/>
        <v>8.1802500000000009</v>
      </c>
      <c r="I22" s="25">
        <f t="shared" si="3"/>
        <v>0</v>
      </c>
      <c r="J22" s="26"/>
      <c r="K22" s="27" t="s">
        <v>173</v>
      </c>
      <c r="L22" s="28" t="s">
        <v>174</v>
      </c>
      <c r="M22" s="29"/>
      <c r="P22" s="31"/>
    </row>
    <row r="23" spans="1:16" s="30" customFormat="1" ht="20.25" customHeight="1">
      <c r="A23" s="32"/>
      <c r="B23" s="33"/>
      <c r="C23" s="22" t="s">
        <v>15</v>
      </c>
      <c r="D23" s="22" t="s">
        <v>16</v>
      </c>
      <c r="E23" s="22" t="s">
        <v>175</v>
      </c>
      <c r="F23" s="23">
        <v>0.18</v>
      </c>
      <c r="G23" s="23">
        <v>0.18</v>
      </c>
      <c r="H23" s="24">
        <f t="shared" si="0"/>
        <v>3.7755000000000001</v>
      </c>
      <c r="I23" s="25">
        <f t="shared" si="3"/>
        <v>0</v>
      </c>
      <c r="J23" s="26"/>
      <c r="K23" s="27" t="s">
        <v>127</v>
      </c>
      <c r="L23" s="28" t="s">
        <v>176</v>
      </c>
      <c r="M23" s="29"/>
      <c r="P23" s="31"/>
    </row>
    <row r="24" spans="1:16" s="30" customFormat="1" ht="20.25" customHeight="1">
      <c r="A24" s="32"/>
      <c r="B24" s="33"/>
      <c r="C24" s="22" t="s">
        <v>15</v>
      </c>
      <c r="D24" s="22" t="s">
        <v>16</v>
      </c>
      <c r="E24" s="22" t="s">
        <v>177</v>
      </c>
      <c r="F24" s="23">
        <v>0.52</v>
      </c>
      <c r="G24" s="23">
        <v>0.52</v>
      </c>
      <c r="H24" s="24">
        <f t="shared" si="0"/>
        <v>10.907000000000002</v>
      </c>
      <c r="I24" s="25">
        <f t="shared" si="3"/>
        <v>0</v>
      </c>
      <c r="J24" s="26"/>
      <c r="K24" s="27" t="s">
        <v>127</v>
      </c>
      <c r="L24" s="28" t="s">
        <v>178</v>
      </c>
      <c r="M24" s="29"/>
      <c r="P24" s="31"/>
    </row>
    <row r="25" spans="1:16" s="30" customFormat="1" ht="20.25" customHeight="1">
      <c r="A25" s="32"/>
      <c r="B25" s="33"/>
      <c r="C25" s="22" t="s">
        <v>15</v>
      </c>
      <c r="D25" s="22" t="s">
        <v>16</v>
      </c>
      <c r="E25" s="22" t="s">
        <v>179</v>
      </c>
      <c r="F25" s="23">
        <v>0.06</v>
      </c>
      <c r="G25" s="23">
        <v>0.06</v>
      </c>
      <c r="H25" s="24">
        <f t="shared" si="0"/>
        <v>1.2585</v>
      </c>
      <c r="I25" s="25">
        <f t="shared" si="3"/>
        <v>0</v>
      </c>
      <c r="J25" s="26"/>
      <c r="K25" s="27" t="s">
        <v>180</v>
      </c>
      <c r="L25" s="28" t="s">
        <v>181</v>
      </c>
      <c r="M25" s="29"/>
      <c r="P25" s="31"/>
    </row>
    <row r="26" spans="1:16" s="30" customFormat="1" ht="20.25" customHeight="1">
      <c r="A26" s="32"/>
      <c r="B26" s="33"/>
      <c r="C26" s="22" t="s">
        <v>15</v>
      </c>
      <c r="D26" s="22" t="s">
        <v>16</v>
      </c>
      <c r="E26" s="22" t="s">
        <v>182</v>
      </c>
      <c r="F26" s="23">
        <v>0.24</v>
      </c>
      <c r="G26" s="23">
        <v>0.24</v>
      </c>
      <c r="H26" s="24">
        <f t="shared" si="0"/>
        <v>5.0339999999999998</v>
      </c>
      <c r="I26" s="25">
        <f t="shared" si="3"/>
        <v>0</v>
      </c>
      <c r="J26" s="26"/>
      <c r="K26" s="27" t="s">
        <v>127</v>
      </c>
      <c r="L26" s="28" t="s">
        <v>183</v>
      </c>
      <c r="M26" s="29"/>
      <c r="P26" s="31"/>
    </row>
    <row r="27" spans="1:16" s="30" customFormat="1" ht="20.25" customHeight="1">
      <c r="A27" s="32"/>
      <c r="B27" s="33"/>
      <c r="C27" s="22" t="s">
        <v>15</v>
      </c>
      <c r="D27" s="22" t="s">
        <v>16</v>
      </c>
      <c r="E27" s="22" t="s">
        <v>184</v>
      </c>
      <c r="F27" s="23">
        <v>0.89</v>
      </c>
      <c r="G27" s="23">
        <v>0.89</v>
      </c>
      <c r="H27" s="24">
        <f t="shared" si="0"/>
        <v>18.667750000000002</v>
      </c>
      <c r="I27" s="25">
        <f t="shared" si="3"/>
        <v>0</v>
      </c>
      <c r="J27" s="26"/>
      <c r="K27" s="27" t="s">
        <v>127</v>
      </c>
      <c r="L27" s="28" t="s">
        <v>157</v>
      </c>
      <c r="M27" s="29"/>
      <c r="P27" s="31"/>
    </row>
    <row r="28" spans="1:16" s="30" customFormat="1" ht="20.25" customHeight="1">
      <c r="A28" s="34"/>
      <c r="B28" s="18"/>
      <c r="C28" s="22" t="s">
        <v>15</v>
      </c>
      <c r="D28" s="22" t="s">
        <v>16</v>
      </c>
      <c r="E28" s="22" t="s">
        <v>185</v>
      </c>
      <c r="F28" s="23">
        <v>0.59</v>
      </c>
      <c r="G28" s="23">
        <v>0.59</v>
      </c>
      <c r="H28" s="24">
        <f t="shared" si="0"/>
        <v>12.375249999999999</v>
      </c>
      <c r="I28" s="25">
        <f t="shared" si="3"/>
        <v>0</v>
      </c>
      <c r="J28" s="26"/>
      <c r="K28" s="27" t="s">
        <v>127</v>
      </c>
      <c r="L28" s="28" t="s">
        <v>186</v>
      </c>
      <c r="M28" s="29"/>
      <c r="P28" s="31"/>
    </row>
    <row r="29" spans="1:16" s="30" customFormat="1" ht="20.25" customHeight="1">
      <c r="A29" s="20" t="s">
        <v>14</v>
      </c>
      <c r="B29" s="21" t="s">
        <v>14</v>
      </c>
      <c r="C29" s="22" t="s">
        <v>15</v>
      </c>
      <c r="D29" s="22" t="s">
        <v>16</v>
      </c>
      <c r="E29" s="22" t="s">
        <v>187</v>
      </c>
      <c r="F29" s="23">
        <v>0.69</v>
      </c>
      <c r="G29" s="23">
        <v>0.69</v>
      </c>
      <c r="H29" s="24">
        <f t="shared" si="0"/>
        <v>14.47275</v>
      </c>
      <c r="I29" s="25">
        <f t="shared" si="3"/>
        <v>0</v>
      </c>
      <c r="J29" s="26"/>
      <c r="K29" s="27" t="s">
        <v>188</v>
      </c>
      <c r="L29" s="28" t="s">
        <v>189</v>
      </c>
      <c r="M29" s="29"/>
      <c r="P29" s="31"/>
    </row>
    <row r="30" spans="1:16" s="30" customFormat="1" ht="20.25" customHeight="1">
      <c r="A30" s="32"/>
      <c r="B30" s="33"/>
      <c r="C30" s="22" t="s">
        <v>15</v>
      </c>
      <c r="D30" s="22" t="s">
        <v>16</v>
      </c>
      <c r="E30" s="22" t="s">
        <v>190</v>
      </c>
      <c r="F30" s="23">
        <v>0.87</v>
      </c>
      <c r="G30" s="23">
        <v>0.87</v>
      </c>
      <c r="H30" s="24">
        <f t="shared" si="0"/>
        <v>18.248250000000002</v>
      </c>
      <c r="I30" s="25">
        <f t="shared" si="3"/>
        <v>0</v>
      </c>
      <c r="J30" s="26"/>
      <c r="K30" s="27" t="s">
        <v>127</v>
      </c>
      <c r="L30" s="28" t="s">
        <v>189</v>
      </c>
      <c r="M30" s="29"/>
      <c r="P30" s="31"/>
    </row>
    <row r="31" spans="1:16" s="30" customFormat="1" ht="20.25" customHeight="1">
      <c r="A31" s="32"/>
      <c r="B31" s="33"/>
      <c r="C31" s="22" t="s">
        <v>15</v>
      </c>
      <c r="D31" s="22" t="s">
        <v>16</v>
      </c>
      <c r="E31" s="22" t="s">
        <v>191</v>
      </c>
      <c r="F31" s="23">
        <v>1.59</v>
      </c>
      <c r="G31" s="23">
        <v>1.59</v>
      </c>
      <c r="H31" s="24">
        <f t="shared" si="0"/>
        <v>33.350250000000003</v>
      </c>
      <c r="I31" s="25">
        <f t="shared" si="3"/>
        <v>0</v>
      </c>
      <c r="J31" s="26"/>
      <c r="K31" s="27" t="s">
        <v>127</v>
      </c>
      <c r="L31" s="28" t="s">
        <v>192</v>
      </c>
      <c r="M31" s="29"/>
      <c r="P31" s="31"/>
    </row>
    <row r="32" spans="1:16" s="30" customFormat="1" ht="20.25" customHeight="1">
      <c r="A32" s="32"/>
      <c r="B32" s="33"/>
      <c r="C32" s="22" t="s">
        <v>15</v>
      </c>
      <c r="D32" s="22" t="s">
        <v>16</v>
      </c>
      <c r="E32" s="22" t="s">
        <v>193</v>
      </c>
      <c r="F32" s="23">
        <v>2.29</v>
      </c>
      <c r="G32" s="23">
        <v>2.29</v>
      </c>
      <c r="H32" s="24">
        <f t="shared" si="0"/>
        <v>48.032750000000007</v>
      </c>
      <c r="I32" s="25">
        <f t="shared" si="3"/>
        <v>0</v>
      </c>
      <c r="J32" s="26"/>
      <c r="K32" s="27" t="s">
        <v>127</v>
      </c>
      <c r="L32" s="28" t="s">
        <v>192</v>
      </c>
      <c r="M32" s="29"/>
      <c r="P32" s="31"/>
    </row>
    <row r="33" spans="1:16" s="30" customFormat="1" ht="20.25" customHeight="1">
      <c r="A33" s="32"/>
      <c r="B33" s="33"/>
      <c r="C33" s="22" t="s">
        <v>15</v>
      </c>
      <c r="D33" s="22" t="s">
        <v>16</v>
      </c>
      <c r="E33" s="22" t="s">
        <v>194</v>
      </c>
      <c r="F33" s="23">
        <v>1.3</v>
      </c>
      <c r="G33" s="23">
        <v>1.3</v>
      </c>
      <c r="H33" s="24">
        <f t="shared" si="0"/>
        <v>27.267500000000002</v>
      </c>
      <c r="I33" s="25">
        <f t="shared" si="3"/>
        <v>0</v>
      </c>
      <c r="J33" s="26"/>
      <c r="K33" s="27" t="s">
        <v>127</v>
      </c>
      <c r="L33" s="28" t="s">
        <v>192</v>
      </c>
      <c r="M33" s="29"/>
      <c r="P33" s="31"/>
    </row>
    <row r="34" spans="1:16" s="30" customFormat="1" ht="20.25" customHeight="1">
      <c r="A34" s="32"/>
      <c r="B34" s="33"/>
      <c r="C34" s="22" t="s">
        <v>15</v>
      </c>
      <c r="D34" s="22" t="s">
        <v>16</v>
      </c>
      <c r="E34" s="22" t="s">
        <v>195</v>
      </c>
      <c r="F34" s="23">
        <v>7.04</v>
      </c>
      <c r="G34" s="23">
        <v>6.97</v>
      </c>
      <c r="H34" s="24">
        <f t="shared" si="0"/>
        <v>146.19575</v>
      </c>
      <c r="I34" s="25">
        <f t="shared" si="3"/>
        <v>7.0000000000000284E-2</v>
      </c>
      <c r="J34" s="26" t="s">
        <v>18</v>
      </c>
      <c r="K34" s="27" t="s">
        <v>196</v>
      </c>
      <c r="L34" s="28"/>
      <c r="M34" s="29"/>
      <c r="P34" s="31"/>
    </row>
    <row r="35" spans="1:16" s="30" customFormat="1" ht="20.25" customHeight="1">
      <c r="A35" s="32"/>
      <c r="B35" s="33"/>
      <c r="C35" s="22" t="s">
        <v>15</v>
      </c>
      <c r="D35" s="22" t="s">
        <v>16</v>
      </c>
      <c r="E35" s="22" t="s">
        <v>197</v>
      </c>
      <c r="F35" s="23">
        <v>0.16</v>
      </c>
      <c r="G35" s="23">
        <v>0.16</v>
      </c>
      <c r="H35" s="24">
        <f t="shared" si="0"/>
        <v>3.3560000000000003</v>
      </c>
      <c r="I35" s="25">
        <f t="shared" si="3"/>
        <v>0</v>
      </c>
      <c r="J35" s="26"/>
      <c r="K35" s="27" t="s">
        <v>198</v>
      </c>
      <c r="L35" s="28" t="s">
        <v>154</v>
      </c>
      <c r="M35" s="29"/>
      <c r="P35" s="31"/>
    </row>
    <row r="36" spans="1:16" s="30" customFormat="1" ht="20.25" customHeight="1">
      <c r="A36" s="32"/>
      <c r="B36" s="33"/>
      <c r="C36" s="22" t="s">
        <v>15</v>
      </c>
      <c r="D36" s="22" t="s">
        <v>16</v>
      </c>
      <c r="E36" s="22" t="s">
        <v>199</v>
      </c>
      <c r="F36" s="23">
        <v>0.08</v>
      </c>
      <c r="G36" s="23">
        <v>0.08</v>
      </c>
      <c r="H36" s="24">
        <f t="shared" si="0"/>
        <v>1.6780000000000002</v>
      </c>
      <c r="I36" s="25">
        <f t="shared" si="3"/>
        <v>0</v>
      </c>
      <c r="J36" s="26"/>
      <c r="K36" s="27" t="s">
        <v>200</v>
      </c>
      <c r="L36" s="28" t="s">
        <v>154</v>
      </c>
      <c r="M36" s="29"/>
      <c r="P36" s="31"/>
    </row>
    <row r="37" spans="1:16" s="30" customFormat="1" ht="20.25" customHeight="1">
      <c r="A37" s="32"/>
      <c r="B37" s="33"/>
      <c r="C37" s="22" t="s">
        <v>15</v>
      </c>
      <c r="D37" s="22" t="s">
        <v>16</v>
      </c>
      <c r="E37" s="22" t="s">
        <v>60</v>
      </c>
      <c r="F37" s="23">
        <v>0.02</v>
      </c>
      <c r="G37" s="23">
        <v>0.02</v>
      </c>
      <c r="H37" s="24">
        <f t="shared" si="0"/>
        <v>0.41950000000000004</v>
      </c>
      <c r="I37" s="25">
        <f t="shared" si="3"/>
        <v>0</v>
      </c>
      <c r="J37" s="26"/>
      <c r="K37" s="27" t="s">
        <v>201</v>
      </c>
      <c r="L37" s="28" t="s">
        <v>202</v>
      </c>
      <c r="M37" s="29"/>
      <c r="P37" s="31"/>
    </row>
    <row r="38" spans="1:16" s="30" customFormat="1" ht="20.25" customHeight="1">
      <c r="A38" s="32"/>
      <c r="B38" s="33"/>
      <c r="C38" s="22" t="s">
        <v>15</v>
      </c>
      <c r="D38" s="22" t="s">
        <v>16</v>
      </c>
      <c r="E38" s="22" t="s">
        <v>62</v>
      </c>
      <c r="F38" s="23">
        <v>0.27</v>
      </c>
      <c r="G38" s="23">
        <v>0.27</v>
      </c>
      <c r="H38" s="24">
        <f t="shared" si="0"/>
        <v>5.6632500000000006</v>
      </c>
      <c r="I38" s="25">
        <f t="shared" si="3"/>
        <v>0</v>
      </c>
      <c r="J38" s="26"/>
      <c r="K38" s="27" t="s">
        <v>203</v>
      </c>
      <c r="L38" s="28" t="s">
        <v>154</v>
      </c>
      <c r="M38" s="29"/>
      <c r="P38" s="31"/>
    </row>
    <row r="39" spans="1:16" s="30" customFormat="1" ht="20.25" customHeight="1">
      <c r="A39" s="32"/>
      <c r="B39" s="33"/>
      <c r="C39" s="22" t="s">
        <v>15</v>
      </c>
      <c r="D39" s="22" t="s">
        <v>16</v>
      </c>
      <c r="E39" s="22" t="s">
        <v>63</v>
      </c>
      <c r="F39" s="23">
        <v>0.01</v>
      </c>
      <c r="G39" s="23">
        <v>0.01</v>
      </c>
      <c r="H39" s="24">
        <f t="shared" si="0"/>
        <v>0.20975000000000002</v>
      </c>
      <c r="I39" s="25">
        <f t="shared" si="3"/>
        <v>0</v>
      </c>
      <c r="J39" s="26"/>
      <c r="K39" s="27" t="s">
        <v>200</v>
      </c>
      <c r="L39" s="28" t="s">
        <v>154</v>
      </c>
      <c r="M39" s="29"/>
      <c r="P39" s="31"/>
    </row>
    <row r="40" spans="1:16" s="30" customFormat="1" ht="20.25" customHeight="1">
      <c r="A40" s="32"/>
      <c r="B40" s="33"/>
      <c r="C40" s="22" t="s">
        <v>15</v>
      </c>
      <c r="D40" s="22" t="s">
        <v>16</v>
      </c>
      <c r="E40" s="22" t="s">
        <v>64</v>
      </c>
      <c r="F40" s="23">
        <v>0.04</v>
      </c>
      <c r="G40" s="23">
        <v>0.04</v>
      </c>
      <c r="H40" s="24">
        <f t="shared" si="0"/>
        <v>0.83900000000000008</v>
      </c>
      <c r="I40" s="25">
        <f t="shared" si="3"/>
        <v>0</v>
      </c>
      <c r="J40" s="26"/>
      <c r="K40" s="27" t="s">
        <v>204</v>
      </c>
      <c r="L40" s="28" t="s">
        <v>205</v>
      </c>
      <c r="M40" s="29"/>
      <c r="P40" s="31"/>
    </row>
    <row r="41" spans="1:16" s="30" customFormat="1" ht="20.25" customHeight="1">
      <c r="A41" s="32"/>
      <c r="B41" s="33"/>
      <c r="C41" s="22" t="s">
        <v>15</v>
      </c>
      <c r="D41" s="22" t="s">
        <v>16</v>
      </c>
      <c r="E41" s="22" t="s">
        <v>206</v>
      </c>
      <c r="F41" s="23">
        <v>0.05</v>
      </c>
      <c r="G41" s="23">
        <v>0.05</v>
      </c>
      <c r="H41" s="24">
        <f t="shared" si="0"/>
        <v>1.0487500000000001</v>
      </c>
      <c r="I41" s="25">
        <f t="shared" si="3"/>
        <v>0</v>
      </c>
      <c r="J41" s="26"/>
      <c r="K41" s="27" t="s">
        <v>173</v>
      </c>
      <c r="L41" s="28" t="s">
        <v>174</v>
      </c>
      <c r="M41" s="29"/>
      <c r="P41" s="31"/>
    </row>
    <row r="42" spans="1:16" s="30" customFormat="1" ht="20.25" customHeight="1">
      <c r="A42" s="32"/>
      <c r="B42" s="33"/>
      <c r="C42" s="22" t="s">
        <v>15</v>
      </c>
      <c r="D42" s="22" t="s">
        <v>16</v>
      </c>
      <c r="E42" s="22" t="s">
        <v>207</v>
      </c>
      <c r="F42" s="23">
        <v>6.51</v>
      </c>
      <c r="G42" s="23">
        <v>6.51</v>
      </c>
      <c r="H42" s="24">
        <f t="shared" si="0"/>
        <v>136.54724999999999</v>
      </c>
      <c r="I42" s="25">
        <f t="shared" si="3"/>
        <v>0</v>
      </c>
      <c r="J42" s="26"/>
      <c r="K42" s="27" t="s">
        <v>207</v>
      </c>
      <c r="L42" s="28"/>
      <c r="M42" s="29"/>
      <c r="P42" s="31"/>
    </row>
    <row r="43" spans="1:16" s="30" customFormat="1" ht="20.25" customHeight="1">
      <c r="A43" s="34"/>
      <c r="B43" s="18"/>
      <c r="C43" s="35" t="s">
        <v>208</v>
      </c>
      <c r="D43" s="35"/>
      <c r="E43" s="36">
        <f>COUNTA(E4:E42)</f>
        <v>39</v>
      </c>
      <c r="F43" s="37">
        <f>ROUNDUP(SUM(F4:F42),2)</f>
        <v>38.799999999999997</v>
      </c>
      <c r="G43" s="37">
        <f t="shared" ref="G43:I43" si="4">ROUNDUP(SUM(G4:G42),2)</f>
        <v>37</v>
      </c>
      <c r="H43" s="42">
        <f t="shared" si="4"/>
        <v>776.08</v>
      </c>
      <c r="I43" s="37">
        <f t="shared" si="4"/>
        <v>1.8</v>
      </c>
      <c r="J43" s="38"/>
      <c r="K43" s="39"/>
      <c r="L43" s="39"/>
      <c r="M43" s="40"/>
      <c r="P43" s="31"/>
    </row>
    <row r="44" spans="1:16" ht="20.25" customHeight="1">
      <c r="A44" s="41" t="s">
        <v>209</v>
      </c>
      <c r="B44" s="35"/>
      <c r="C44" s="35"/>
      <c r="D44" s="35"/>
      <c r="E44" s="36">
        <f t="shared" ref="E44:I44" si="5">E43</f>
        <v>39</v>
      </c>
      <c r="F44" s="37">
        <f t="shared" si="5"/>
        <v>38.799999999999997</v>
      </c>
      <c r="G44" s="37">
        <f t="shared" si="5"/>
        <v>37</v>
      </c>
      <c r="H44" s="42">
        <f t="shared" si="5"/>
        <v>776.08</v>
      </c>
      <c r="I44" s="37">
        <f t="shared" si="5"/>
        <v>1.8</v>
      </c>
      <c r="J44" s="43"/>
      <c r="K44" s="44"/>
      <c r="L44" s="45"/>
      <c r="M44" s="46"/>
      <c r="P44" s="31"/>
    </row>
    <row r="45" spans="1:16" s="30" customFormat="1" ht="20.25" hidden="1" customHeight="1">
      <c r="A45" s="20" t="s">
        <v>14</v>
      </c>
      <c r="B45" s="21" t="s">
        <v>210</v>
      </c>
      <c r="C45" s="22" t="s">
        <v>15</v>
      </c>
      <c r="D45" s="22" t="s">
        <v>16</v>
      </c>
      <c r="E45" s="22" t="s">
        <v>211</v>
      </c>
      <c r="F45" s="23">
        <v>2.35</v>
      </c>
      <c r="G45" s="23">
        <v>2.35</v>
      </c>
      <c r="H45" s="24"/>
      <c r="I45" s="25">
        <f>F45-G45</f>
        <v>0</v>
      </c>
      <c r="J45" s="26"/>
      <c r="K45" s="27" t="s">
        <v>19</v>
      </c>
      <c r="L45" s="28"/>
      <c r="M45" s="29"/>
      <c r="P45" s="31">
        <f t="shared" ref="P45" si="6">P44</f>
        <v>0</v>
      </c>
    </row>
    <row r="46" spans="1:16" s="30" customFormat="1" ht="20.25" hidden="1" customHeight="1">
      <c r="A46" s="32"/>
      <c r="B46" s="33"/>
      <c r="C46" s="22" t="s">
        <v>135</v>
      </c>
      <c r="D46" s="22" t="s">
        <v>136</v>
      </c>
      <c r="E46" s="22" t="s">
        <v>212</v>
      </c>
      <c r="F46" s="23">
        <v>0.19</v>
      </c>
      <c r="G46" s="23">
        <v>0.17</v>
      </c>
      <c r="H46" s="24"/>
      <c r="I46" s="25">
        <f t="shared" ref="I46:I85" si="7">F46-G46</f>
        <v>1.999999999999999E-2</v>
      </c>
      <c r="J46" s="26" t="s">
        <v>138</v>
      </c>
      <c r="K46" s="27" t="s">
        <v>213</v>
      </c>
      <c r="L46" s="28"/>
      <c r="M46" s="29"/>
      <c r="P46" s="31"/>
    </row>
    <row r="47" spans="1:16" s="30" customFormat="1" ht="20.25" hidden="1" customHeight="1">
      <c r="A47" s="32"/>
      <c r="B47" s="33"/>
      <c r="C47" s="22" t="s">
        <v>135</v>
      </c>
      <c r="D47" s="22" t="s">
        <v>136</v>
      </c>
      <c r="E47" s="22" t="s">
        <v>75</v>
      </c>
      <c r="F47" s="23">
        <v>0.51</v>
      </c>
      <c r="G47" s="23">
        <v>0.51</v>
      </c>
      <c r="H47" s="24"/>
      <c r="I47" s="25">
        <f t="shared" si="7"/>
        <v>0</v>
      </c>
      <c r="J47" s="26"/>
      <c r="K47" s="27" t="s">
        <v>213</v>
      </c>
      <c r="L47" s="28"/>
      <c r="M47" s="29"/>
      <c r="P47" s="31"/>
    </row>
    <row r="48" spans="1:16" s="30" customFormat="1" ht="20.25" hidden="1" customHeight="1">
      <c r="A48" s="32"/>
      <c r="B48" s="33"/>
      <c r="C48" s="22" t="s">
        <v>135</v>
      </c>
      <c r="D48" s="22" t="s">
        <v>136</v>
      </c>
      <c r="E48" s="22" t="s">
        <v>78</v>
      </c>
      <c r="F48" s="23">
        <v>0.16</v>
      </c>
      <c r="G48" s="23">
        <v>0.16</v>
      </c>
      <c r="H48" s="24"/>
      <c r="I48" s="25">
        <f t="shared" si="7"/>
        <v>0</v>
      </c>
      <c r="J48" s="26"/>
      <c r="K48" s="27" t="s">
        <v>213</v>
      </c>
      <c r="L48" s="28"/>
      <c r="M48" s="29"/>
      <c r="P48" s="31"/>
    </row>
    <row r="49" spans="1:16" s="30" customFormat="1" ht="20.25" hidden="1" customHeight="1">
      <c r="A49" s="32"/>
      <c r="B49" s="33"/>
      <c r="C49" s="22" t="s">
        <v>135</v>
      </c>
      <c r="D49" s="22" t="s">
        <v>136</v>
      </c>
      <c r="E49" s="22" t="s">
        <v>80</v>
      </c>
      <c r="F49" s="23">
        <v>0.36</v>
      </c>
      <c r="G49" s="23">
        <v>0.36</v>
      </c>
      <c r="H49" s="24"/>
      <c r="I49" s="25">
        <f t="shared" si="7"/>
        <v>0</v>
      </c>
      <c r="J49" s="26"/>
      <c r="K49" s="27" t="s">
        <v>213</v>
      </c>
      <c r="L49" s="28"/>
      <c r="M49" s="29"/>
      <c r="P49" s="31"/>
    </row>
    <row r="50" spans="1:16" s="30" customFormat="1" ht="20.25" hidden="1" customHeight="1">
      <c r="A50" s="32"/>
      <c r="B50" s="33"/>
      <c r="C50" s="22" t="s">
        <v>135</v>
      </c>
      <c r="D50" s="22" t="s">
        <v>136</v>
      </c>
      <c r="E50" s="22" t="s">
        <v>82</v>
      </c>
      <c r="F50" s="23">
        <v>0.83</v>
      </c>
      <c r="G50" s="23">
        <v>0.83</v>
      </c>
      <c r="H50" s="24"/>
      <c r="I50" s="25">
        <f t="shared" si="7"/>
        <v>0</v>
      </c>
      <c r="J50" s="26"/>
      <c r="K50" s="27" t="s">
        <v>213</v>
      </c>
      <c r="L50" s="28"/>
      <c r="M50" s="29"/>
      <c r="P50" s="31"/>
    </row>
    <row r="51" spans="1:16" s="30" customFormat="1" ht="20.25" hidden="1" customHeight="1">
      <c r="A51" s="32"/>
      <c r="B51" s="33"/>
      <c r="C51" s="22" t="s">
        <v>135</v>
      </c>
      <c r="D51" s="22" t="s">
        <v>136</v>
      </c>
      <c r="E51" s="22" t="s">
        <v>84</v>
      </c>
      <c r="F51" s="23">
        <v>0.4</v>
      </c>
      <c r="G51" s="23">
        <v>0.4</v>
      </c>
      <c r="H51" s="24"/>
      <c r="I51" s="25">
        <f t="shared" si="7"/>
        <v>0</v>
      </c>
      <c r="J51" s="26"/>
      <c r="K51" s="27" t="s">
        <v>213</v>
      </c>
      <c r="L51" s="28"/>
      <c r="M51" s="29"/>
      <c r="P51" s="31"/>
    </row>
    <row r="52" spans="1:16" s="30" customFormat="1" ht="20.25" hidden="1" customHeight="1">
      <c r="A52" s="32"/>
      <c r="B52" s="33"/>
      <c r="C52" s="22" t="s">
        <v>135</v>
      </c>
      <c r="D52" s="22" t="s">
        <v>136</v>
      </c>
      <c r="E52" s="22" t="s">
        <v>86</v>
      </c>
      <c r="F52" s="23">
        <v>0.64</v>
      </c>
      <c r="G52" s="23">
        <v>0.64</v>
      </c>
      <c r="H52" s="24"/>
      <c r="I52" s="25">
        <f t="shared" si="7"/>
        <v>0</v>
      </c>
      <c r="J52" s="26"/>
      <c r="K52" s="27" t="s">
        <v>213</v>
      </c>
      <c r="L52" s="28"/>
      <c r="M52" s="29"/>
      <c r="P52" s="31"/>
    </row>
    <row r="53" spans="1:16" s="30" customFormat="1" ht="20.25" hidden="1" customHeight="1">
      <c r="A53" s="32"/>
      <c r="B53" s="33"/>
      <c r="C53" s="22" t="s">
        <v>135</v>
      </c>
      <c r="D53" s="22" t="s">
        <v>136</v>
      </c>
      <c r="E53" s="22" t="s">
        <v>87</v>
      </c>
      <c r="F53" s="23">
        <v>0.61</v>
      </c>
      <c r="G53" s="23">
        <v>0.61</v>
      </c>
      <c r="H53" s="24"/>
      <c r="I53" s="25">
        <f t="shared" si="7"/>
        <v>0</v>
      </c>
      <c r="J53" s="26"/>
      <c r="K53" s="27" t="s">
        <v>213</v>
      </c>
      <c r="L53" s="28"/>
      <c r="M53" s="29"/>
      <c r="P53" s="31"/>
    </row>
    <row r="54" spans="1:16" s="30" customFormat="1" ht="20.25" hidden="1" customHeight="1">
      <c r="A54" s="32"/>
      <c r="B54" s="33"/>
      <c r="C54" s="22" t="s">
        <v>135</v>
      </c>
      <c r="D54" s="22" t="s">
        <v>136</v>
      </c>
      <c r="E54" s="22" t="s">
        <v>88</v>
      </c>
      <c r="F54" s="23">
        <v>0.5</v>
      </c>
      <c r="G54" s="23">
        <v>0.5</v>
      </c>
      <c r="H54" s="24"/>
      <c r="I54" s="25">
        <f t="shared" si="7"/>
        <v>0</v>
      </c>
      <c r="J54" s="26"/>
      <c r="K54" s="27" t="s">
        <v>213</v>
      </c>
      <c r="L54" s="28"/>
      <c r="M54" s="29"/>
      <c r="P54" s="31"/>
    </row>
    <row r="55" spans="1:16" s="30" customFormat="1" ht="20.25" hidden="1" customHeight="1">
      <c r="A55" s="32"/>
      <c r="B55" s="33"/>
      <c r="C55" s="22" t="s">
        <v>135</v>
      </c>
      <c r="D55" s="22" t="s">
        <v>136</v>
      </c>
      <c r="E55" s="22" t="s">
        <v>214</v>
      </c>
      <c r="F55" s="23">
        <v>1.99</v>
      </c>
      <c r="G55" s="23">
        <v>1.99</v>
      </c>
      <c r="H55" s="24"/>
      <c r="I55" s="25">
        <f t="shared" si="7"/>
        <v>0</v>
      </c>
      <c r="J55" s="26"/>
      <c r="K55" s="27" t="s">
        <v>213</v>
      </c>
      <c r="L55" s="28"/>
      <c r="M55" s="29"/>
      <c r="P55" s="31"/>
    </row>
    <row r="56" spans="1:16" s="30" customFormat="1" ht="20.25" hidden="1" customHeight="1">
      <c r="A56" s="32"/>
      <c r="B56" s="33"/>
      <c r="C56" s="22" t="s">
        <v>135</v>
      </c>
      <c r="D56" s="22" t="s">
        <v>136</v>
      </c>
      <c r="E56" s="22" t="s">
        <v>215</v>
      </c>
      <c r="F56" s="23">
        <v>1.99</v>
      </c>
      <c r="G56" s="23">
        <v>1.99</v>
      </c>
      <c r="H56" s="24"/>
      <c r="I56" s="25">
        <f t="shared" si="7"/>
        <v>0</v>
      </c>
      <c r="J56" s="26"/>
      <c r="K56" s="27" t="s">
        <v>213</v>
      </c>
      <c r="L56" s="28"/>
      <c r="M56" s="29"/>
      <c r="P56" s="31"/>
    </row>
    <row r="57" spans="1:16" s="30" customFormat="1" ht="20.25" hidden="1" customHeight="1">
      <c r="A57" s="32"/>
      <c r="B57" s="33"/>
      <c r="C57" s="22" t="s">
        <v>135</v>
      </c>
      <c r="D57" s="22" t="s">
        <v>136</v>
      </c>
      <c r="E57" s="22" t="s">
        <v>216</v>
      </c>
      <c r="F57" s="23">
        <v>0.86</v>
      </c>
      <c r="G57" s="23">
        <v>0.86</v>
      </c>
      <c r="H57" s="24"/>
      <c r="I57" s="25">
        <f t="shared" si="7"/>
        <v>0</v>
      </c>
      <c r="J57" s="26"/>
      <c r="K57" s="27" t="s">
        <v>213</v>
      </c>
      <c r="L57" s="28"/>
      <c r="M57" s="29"/>
      <c r="P57" s="31"/>
    </row>
    <row r="58" spans="1:16" s="30" customFormat="1" ht="20.25" hidden="1" customHeight="1">
      <c r="A58" s="32"/>
      <c r="B58" s="33"/>
      <c r="C58" s="22" t="s">
        <v>135</v>
      </c>
      <c r="D58" s="22" t="s">
        <v>136</v>
      </c>
      <c r="E58" s="22" t="s">
        <v>217</v>
      </c>
      <c r="F58" s="23">
        <v>1.47</v>
      </c>
      <c r="G58" s="23">
        <v>1.47</v>
      </c>
      <c r="H58" s="24"/>
      <c r="I58" s="25">
        <f t="shared" si="7"/>
        <v>0</v>
      </c>
      <c r="J58" s="26"/>
      <c r="K58" s="27" t="s">
        <v>218</v>
      </c>
      <c r="L58" s="28"/>
      <c r="M58" s="29"/>
      <c r="P58" s="31"/>
    </row>
    <row r="59" spans="1:16" s="30" customFormat="1" ht="20.25" hidden="1" customHeight="1">
      <c r="A59" s="32"/>
      <c r="B59" s="33"/>
      <c r="C59" s="22" t="s">
        <v>135</v>
      </c>
      <c r="D59" s="22" t="s">
        <v>136</v>
      </c>
      <c r="E59" s="22" t="s">
        <v>219</v>
      </c>
      <c r="F59" s="23">
        <v>1.04</v>
      </c>
      <c r="G59" s="23">
        <v>1.04</v>
      </c>
      <c r="H59" s="24"/>
      <c r="I59" s="25">
        <f t="shared" si="7"/>
        <v>0</v>
      </c>
      <c r="J59" s="26"/>
      <c r="K59" s="27" t="s">
        <v>213</v>
      </c>
      <c r="L59" s="28"/>
      <c r="M59" s="29"/>
      <c r="P59" s="31"/>
    </row>
    <row r="60" spans="1:16" s="30" customFormat="1" ht="20.25" hidden="1" customHeight="1">
      <c r="A60" s="32"/>
      <c r="B60" s="33"/>
      <c r="C60" s="22" t="s">
        <v>135</v>
      </c>
      <c r="D60" s="22" t="s">
        <v>136</v>
      </c>
      <c r="E60" s="22" t="s">
        <v>220</v>
      </c>
      <c r="F60" s="23">
        <v>1.98</v>
      </c>
      <c r="G60" s="23">
        <v>1.98</v>
      </c>
      <c r="H60" s="24"/>
      <c r="I60" s="25">
        <f t="shared" si="7"/>
        <v>0</v>
      </c>
      <c r="J60" s="26"/>
      <c r="K60" s="27" t="s">
        <v>213</v>
      </c>
      <c r="L60" s="28"/>
      <c r="M60" s="29"/>
      <c r="P60" s="31"/>
    </row>
    <row r="61" spans="1:16" s="30" customFormat="1" ht="20.25" hidden="1" customHeight="1">
      <c r="A61" s="32"/>
      <c r="B61" s="33"/>
      <c r="C61" s="22" t="s">
        <v>135</v>
      </c>
      <c r="D61" s="22" t="s">
        <v>136</v>
      </c>
      <c r="E61" s="22" t="s">
        <v>99</v>
      </c>
      <c r="F61" s="23">
        <v>0.9</v>
      </c>
      <c r="G61" s="23">
        <v>0.9</v>
      </c>
      <c r="H61" s="24"/>
      <c r="I61" s="25">
        <f t="shared" si="7"/>
        <v>0</v>
      </c>
      <c r="J61" s="26"/>
      <c r="K61" s="27" t="s">
        <v>213</v>
      </c>
      <c r="L61" s="28"/>
      <c r="M61" s="29"/>
      <c r="P61" s="31"/>
    </row>
    <row r="62" spans="1:16" s="30" customFormat="1" ht="20.25" hidden="1" customHeight="1">
      <c r="A62" s="32"/>
      <c r="B62" s="33"/>
      <c r="C62" s="22" t="s">
        <v>135</v>
      </c>
      <c r="D62" s="22" t="s">
        <v>136</v>
      </c>
      <c r="E62" s="22" t="s">
        <v>100</v>
      </c>
      <c r="F62" s="23">
        <v>1.39</v>
      </c>
      <c r="G62" s="23">
        <v>1.39</v>
      </c>
      <c r="H62" s="24"/>
      <c r="I62" s="25">
        <f t="shared" si="7"/>
        <v>0</v>
      </c>
      <c r="J62" s="26"/>
      <c r="K62" s="27" t="s">
        <v>213</v>
      </c>
      <c r="L62" s="28"/>
      <c r="M62" s="29"/>
      <c r="P62" s="31"/>
    </row>
    <row r="63" spans="1:16" s="30" customFormat="1" ht="20.25" hidden="1" customHeight="1">
      <c r="A63" s="32"/>
      <c r="B63" s="33"/>
      <c r="C63" s="22" t="s">
        <v>135</v>
      </c>
      <c r="D63" s="22" t="s">
        <v>136</v>
      </c>
      <c r="E63" s="22" t="s">
        <v>102</v>
      </c>
      <c r="F63" s="23">
        <v>0.2</v>
      </c>
      <c r="G63" s="23">
        <v>0.2</v>
      </c>
      <c r="H63" s="24"/>
      <c r="I63" s="25">
        <f t="shared" si="7"/>
        <v>0</v>
      </c>
      <c r="J63" s="26"/>
      <c r="K63" s="27" t="s">
        <v>213</v>
      </c>
      <c r="L63" s="28"/>
      <c r="M63" s="29"/>
      <c r="P63" s="31"/>
    </row>
    <row r="64" spans="1:16" s="30" customFormat="1" ht="20.25" hidden="1" customHeight="1">
      <c r="A64" s="32"/>
      <c r="B64" s="33"/>
      <c r="C64" s="22" t="s">
        <v>135</v>
      </c>
      <c r="D64" s="22" t="s">
        <v>136</v>
      </c>
      <c r="E64" s="22" t="s">
        <v>103</v>
      </c>
      <c r="F64" s="23">
        <v>0.56000000000000005</v>
      </c>
      <c r="G64" s="23">
        <v>0.48</v>
      </c>
      <c r="H64" s="24"/>
      <c r="I64" s="25">
        <f t="shared" si="7"/>
        <v>8.0000000000000071E-2</v>
      </c>
      <c r="J64" s="26" t="s">
        <v>138</v>
      </c>
      <c r="K64" s="27" t="s">
        <v>213</v>
      </c>
      <c r="L64" s="28"/>
      <c r="M64" s="29"/>
      <c r="P64" s="31"/>
    </row>
    <row r="65" spans="1:16" s="30" customFormat="1" ht="20.25" hidden="1" customHeight="1">
      <c r="A65" s="32"/>
      <c r="B65" s="33"/>
      <c r="C65" s="22" t="s">
        <v>135</v>
      </c>
      <c r="D65" s="22" t="s">
        <v>136</v>
      </c>
      <c r="E65" s="22" t="s">
        <v>104</v>
      </c>
      <c r="F65" s="23">
        <v>1</v>
      </c>
      <c r="G65" s="23">
        <v>0.93</v>
      </c>
      <c r="H65" s="24"/>
      <c r="I65" s="25">
        <f t="shared" si="7"/>
        <v>6.9999999999999951E-2</v>
      </c>
      <c r="J65" s="26" t="s">
        <v>138</v>
      </c>
      <c r="K65" s="27" t="s">
        <v>213</v>
      </c>
      <c r="L65" s="28"/>
      <c r="M65" s="29"/>
      <c r="P65" s="31"/>
    </row>
    <row r="66" spans="1:16" s="30" customFormat="1" ht="20.25" hidden="1" customHeight="1">
      <c r="A66" s="32"/>
      <c r="B66" s="33"/>
      <c r="C66" s="22" t="s">
        <v>135</v>
      </c>
      <c r="D66" s="22" t="s">
        <v>136</v>
      </c>
      <c r="E66" s="22" t="s">
        <v>105</v>
      </c>
      <c r="F66" s="23">
        <v>0.79</v>
      </c>
      <c r="G66" s="23">
        <v>0.79</v>
      </c>
      <c r="H66" s="24"/>
      <c r="I66" s="25">
        <f t="shared" si="7"/>
        <v>0</v>
      </c>
      <c r="J66" s="26"/>
      <c r="K66" s="27" t="s">
        <v>213</v>
      </c>
      <c r="L66" s="28"/>
      <c r="M66" s="29"/>
      <c r="P66" s="31"/>
    </row>
    <row r="67" spans="1:16" s="30" customFormat="1" ht="20.25" hidden="1" customHeight="1">
      <c r="A67" s="32"/>
      <c r="B67" s="33"/>
      <c r="C67" s="22" t="s">
        <v>135</v>
      </c>
      <c r="D67" s="22" t="s">
        <v>136</v>
      </c>
      <c r="E67" s="22" t="s">
        <v>221</v>
      </c>
      <c r="F67" s="23">
        <v>1</v>
      </c>
      <c r="G67" s="23">
        <v>1</v>
      </c>
      <c r="H67" s="24"/>
      <c r="I67" s="25">
        <f t="shared" si="7"/>
        <v>0</v>
      </c>
      <c r="J67" s="26"/>
      <c r="K67" s="27" t="s">
        <v>213</v>
      </c>
      <c r="L67" s="28"/>
      <c r="M67" s="29"/>
      <c r="P67" s="31"/>
    </row>
    <row r="68" spans="1:16" s="30" customFormat="1" ht="20.25" hidden="1" customHeight="1">
      <c r="A68" s="32"/>
      <c r="B68" s="33"/>
      <c r="C68" s="22" t="s">
        <v>135</v>
      </c>
      <c r="D68" s="22" t="s">
        <v>136</v>
      </c>
      <c r="E68" s="22" t="s">
        <v>108</v>
      </c>
      <c r="F68" s="23">
        <v>0.69</v>
      </c>
      <c r="G68" s="23">
        <v>0.69</v>
      </c>
      <c r="H68" s="24"/>
      <c r="I68" s="25">
        <f t="shared" si="7"/>
        <v>0</v>
      </c>
      <c r="J68" s="26"/>
      <c r="K68" s="27" t="s">
        <v>213</v>
      </c>
      <c r="L68" s="28"/>
      <c r="M68" s="29"/>
      <c r="P68" s="31"/>
    </row>
    <row r="69" spans="1:16" s="30" customFormat="1" ht="20.25" hidden="1" customHeight="1">
      <c r="A69" s="32"/>
      <c r="B69" s="33"/>
      <c r="C69" s="22" t="s">
        <v>135</v>
      </c>
      <c r="D69" s="22" t="s">
        <v>136</v>
      </c>
      <c r="E69" s="22" t="s">
        <v>109</v>
      </c>
      <c r="F69" s="23">
        <v>1.01</v>
      </c>
      <c r="G69" s="23">
        <v>0.88</v>
      </c>
      <c r="H69" s="24"/>
      <c r="I69" s="25">
        <f t="shared" si="7"/>
        <v>0.13</v>
      </c>
      <c r="J69" s="26" t="s">
        <v>138</v>
      </c>
      <c r="K69" s="27" t="s">
        <v>213</v>
      </c>
      <c r="L69" s="28"/>
      <c r="M69" s="29"/>
      <c r="P69" s="31"/>
    </row>
    <row r="70" spans="1:16" s="30" customFormat="1" ht="20.25" hidden="1" customHeight="1">
      <c r="A70" s="32"/>
      <c r="B70" s="33"/>
      <c r="C70" s="22" t="s">
        <v>135</v>
      </c>
      <c r="D70" s="22" t="s">
        <v>136</v>
      </c>
      <c r="E70" s="22" t="s">
        <v>110</v>
      </c>
      <c r="F70" s="23">
        <v>1.2</v>
      </c>
      <c r="G70" s="23">
        <v>1.2</v>
      </c>
      <c r="H70" s="24"/>
      <c r="I70" s="25">
        <f t="shared" si="7"/>
        <v>0</v>
      </c>
      <c r="J70" s="26"/>
      <c r="K70" s="27" t="s">
        <v>218</v>
      </c>
      <c r="L70" s="28"/>
      <c r="M70" s="29"/>
      <c r="P70" s="31"/>
    </row>
    <row r="71" spans="1:16" s="30" customFormat="1" ht="20.25" hidden="1" customHeight="1">
      <c r="A71" s="32"/>
      <c r="B71" s="33"/>
      <c r="C71" s="22" t="s">
        <v>135</v>
      </c>
      <c r="D71" s="22" t="s">
        <v>136</v>
      </c>
      <c r="E71" s="22" t="s">
        <v>111</v>
      </c>
      <c r="F71" s="23">
        <v>0.1</v>
      </c>
      <c r="G71" s="23">
        <v>0.1</v>
      </c>
      <c r="H71" s="24"/>
      <c r="I71" s="25">
        <f t="shared" si="7"/>
        <v>0</v>
      </c>
      <c r="J71" s="26"/>
      <c r="K71" s="27" t="s">
        <v>213</v>
      </c>
      <c r="L71" s="28"/>
      <c r="M71" s="29"/>
      <c r="P71" s="31"/>
    </row>
    <row r="72" spans="1:16" s="30" customFormat="1" ht="20.25" hidden="1" customHeight="1">
      <c r="A72" s="32"/>
      <c r="B72" s="33"/>
      <c r="C72" s="22" t="s">
        <v>135</v>
      </c>
      <c r="D72" s="22" t="s">
        <v>136</v>
      </c>
      <c r="E72" s="22" t="s">
        <v>112</v>
      </c>
      <c r="F72" s="23">
        <v>0.61</v>
      </c>
      <c r="G72" s="23">
        <v>0.55000000000000004</v>
      </c>
      <c r="H72" s="24"/>
      <c r="I72" s="25">
        <f t="shared" si="7"/>
        <v>5.9999999999999942E-2</v>
      </c>
      <c r="J72" s="26" t="s">
        <v>138</v>
      </c>
      <c r="K72" s="27" t="s">
        <v>213</v>
      </c>
      <c r="L72" s="28"/>
      <c r="M72" s="29"/>
      <c r="P72" s="31"/>
    </row>
    <row r="73" spans="1:16" s="30" customFormat="1" ht="20.25" hidden="1" customHeight="1">
      <c r="A73" s="32"/>
      <c r="B73" s="33"/>
      <c r="C73" s="22" t="s">
        <v>135</v>
      </c>
      <c r="D73" s="22" t="s">
        <v>136</v>
      </c>
      <c r="E73" s="22" t="s">
        <v>114</v>
      </c>
      <c r="F73" s="23">
        <v>0.98</v>
      </c>
      <c r="G73" s="23">
        <v>0.98</v>
      </c>
      <c r="H73" s="24"/>
      <c r="I73" s="25">
        <f t="shared" si="7"/>
        <v>0</v>
      </c>
      <c r="J73" s="26"/>
      <c r="K73" s="27" t="s">
        <v>213</v>
      </c>
      <c r="L73" s="28"/>
      <c r="M73" s="29"/>
      <c r="P73" s="31"/>
    </row>
    <row r="74" spans="1:16" s="30" customFormat="1" ht="20.25" hidden="1" customHeight="1">
      <c r="A74" s="32"/>
      <c r="B74" s="33"/>
      <c r="C74" s="22" t="s">
        <v>135</v>
      </c>
      <c r="D74" s="22" t="s">
        <v>136</v>
      </c>
      <c r="E74" s="22" t="s">
        <v>116</v>
      </c>
      <c r="F74" s="23">
        <v>0.7</v>
      </c>
      <c r="G74" s="23">
        <v>0.7</v>
      </c>
      <c r="H74" s="24"/>
      <c r="I74" s="25">
        <f t="shared" si="7"/>
        <v>0</v>
      </c>
      <c r="J74" s="26"/>
      <c r="K74" s="27" t="s">
        <v>213</v>
      </c>
      <c r="L74" s="28"/>
      <c r="M74" s="29"/>
      <c r="P74" s="31"/>
    </row>
    <row r="75" spans="1:16" s="30" customFormat="1" ht="20.25" hidden="1" customHeight="1">
      <c r="A75" s="32"/>
      <c r="B75" s="33"/>
      <c r="C75" s="22" t="s">
        <v>135</v>
      </c>
      <c r="D75" s="22" t="s">
        <v>136</v>
      </c>
      <c r="E75" s="22" t="s">
        <v>222</v>
      </c>
      <c r="F75" s="23">
        <v>1.19</v>
      </c>
      <c r="G75" s="23">
        <v>0.91</v>
      </c>
      <c r="H75" s="24"/>
      <c r="I75" s="25">
        <f t="shared" si="7"/>
        <v>0.27999999999999992</v>
      </c>
      <c r="J75" s="26" t="s">
        <v>223</v>
      </c>
      <c r="K75" s="27" t="s">
        <v>213</v>
      </c>
      <c r="L75" s="28"/>
      <c r="M75" s="29"/>
      <c r="P75" s="31"/>
    </row>
    <row r="76" spans="1:16" s="30" customFormat="1" ht="20.25" hidden="1" customHeight="1">
      <c r="A76" s="32"/>
      <c r="B76" s="33"/>
      <c r="C76" s="22" t="s">
        <v>135</v>
      </c>
      <c r="D76" s="22" t="s">
        <v>136</v>
      </c>
      <c r="E76" s="22" t="s">
        <v>224</v>
      </c>
      <c r="F76" s="23">
        <v>1.27</v>
      </c>
      <c r="G76" s="23">
        <v>0.89</v>
      </c>
      <c r="H76" s="24"/>
      <c r="I76" s="25">
        <f t="shared" si="7"/>
        <v>0.38</v>
      </c>
      <c r="J76" s="26" t="s">
        <v>223</v>
      </c>
      <c r="K76" s="27" t="s">
        <v>213</v>
      </c>
      <c r="L76" s="28"/>
      <c r="M76" s="29"/>
      <c r="P76" s="31"/>
    </row>
    <row r="77" spans="1:16" s="30" customFormat="1" ht="20.25" hidden="1" customHeight="1">
      <c r="A77" s="32"/>
      <c r="B77" s="33"/>
      <c r="C77" s="22" t="s">
        <v>135</v>
      </c>
      <c r="D77" s="22" t="s">
        <v>136</v>
      </c>
      <c r="E77" s="22" t="s">
        <v>225</v>
      </c>
      <c r="F77" s="23">
        <v>0.93</v>
      </c>
      <c r="G77" s="23">
        <v>0.93</v>
      </c>
      <c r="H77" s="24"/>
      <c r="I77" s="25">
        <f t="shared" si="7"/>
        <v>0</v>
      </c>
      <c r="J77" s="26"/>
      <c r="K77" s="27" t="s">
        <v>213</v>
      </c>
      <c r="L77" s="28"/>
      <c r="M77" s="29"/>
      <c r="P77" s="31"/>
    </row>
    <row r="78" spans="1:16" s="30" customFormat="1" ht="20.25" hidden="1" customHeight="1">
      <c r="A78" s="32"/>
      <c r="B78" s="33"/>
      <c r="C78" s="22" t="s">
        <v>135</v>
      </c>
      <c r="D78" s="22" t="s">
        <v>136</v>
      </c>
      <c r="E78" s="22" t="s">
        <v>226</v>
      </c>
      <c r="F78" s="23">
        <v>0.83</v>
      </c>
      <c r="G78" s="23">
        <v>0.83</v>
      </c>
      <c r="H78" s="24"/>
      <c r="I78" s="25">
        <f t="shared" si="7"/>
        <v>0</v>
      </c>
      <c r="J78" s="26"/>
      <c r="K78" s="27" t="s">
        <v>213</v>
      </c>
      <c r="L78" s="28"/>
      <c r="M78" s="29"/>
      <c r="P78" s="31"/>
    </row>
    <row r="79" spans="1:16" s="30" customFormat="1" ht="20.25" hidden="1" customHeight="1">
      <c r="A79" s="32"/>
      <c r="B79" s="33"/>
      <c r="C79" s="22" t="s">
        <v>135</v>
      </c>
      <c r="D79" s="22" t="s">
        <v>136</v>
      </c>
      <c r="E79" s="22" t="s">
        <v>227</v>
      </c>
      <c r="F79" s="23">
        <v>0.59</v>
      </c>
      <c r="G79" s="23">
        <v>0.59</v>
      </c>
      <c r="H79" s="24"/>
      <c r="I79" s="25">
        <f t="shared" si="7"/>
        <v>0</v>
      </c>
      <c r="J79" s="26"/>
      <c r="K79" s="27" t="s">
        <v>213</v>
      </c>
      <c r="L79" s="28"/>
      <c r="M79" s="29"/>
      <c r="P79" s="31"/>
    </row>
    <row r="80" spans="1:16" s="30" customFormat="1" ht="20.25" hidden="1" customHeight="1">
      <c r="A80" s="32"/>
      <c r="B80" s="33"/>
      <c r="C80" s="22" t="s">
        <v>135</v>
      </c>
      <c r="D80" s="22" t="s">
        <v>136</v>
      </c>
      <c r="E80" s="22" t="s">
        <v>228</v>
      </c>
      <c r="F80" s="23">
        <v>0.39</v>
      </c>
      <c r="G80" s="23">
        <v>0.39</v>
      </c>
      <c r="H80" s="24"/>
      <c r="I80" s="25">
        <f t="shared" si="7"/>
        <v>0</v>
      </c>
      <c r="J80" s="26"/>
      <c r="K80" s="27" t="s">
        <v>213</v>
      </c>
      <c r="L80" s="28"/>
      <c r="M80" s="29"/>
      <c r="P80" s="31"/>
    </row>
    <row r="81" spans="1:16" s="30" customFormat="1" ht="20.25" hidden="1" customHeight="1">
      <c r="A81" s="32"/>
      <c r="B81" s="33"/>
      <c r="C81" s="22" t="s">
        <v>135</v>
      </c>
      <c r="D81" s="22" t="s">
        <v>136</v>
      </c>
      <c r="E81" s="22" t="s">
        <v>229</v>
      </c>
      <c r="F81" s="23">
        <v>0.99</v>
      </c>
      <c r="G81" s="23">
        <v>0.99</v>
      </c>
      <c r="H81" s="24"/>
      <c r="I81" s="25">
        <f t="shared" si="7"/>
        <v>0</v>
      </c>
      <c r="J81" s="26"/>
      <c r="K81" s="27" t="s">
        <v>213</v>
      </c>
      <c r="L81" s="28"/>
      <c r="M81" s="29"/>
      <c r="P81" s="31"/>
    </row>
    <row r="82" spans="1:16" s="30" customFormat="1" ht="20.25" hidden="1" customHeight="1">
      <c r="A82" s="32"/>
      <c r="B82" s="33"/>
      <c r="C82" s="22" t="s">
        <v>135</v>
      </c>
      <c r="D82" s="22" t="s">
        <v>136</v>
      </c>
      <c r="E82" s="22" t="s">
        <v>230</v>
      </c>
      <c r="F82" s="23">
        <v>0.71</v>
      </c>
      <c r="G82" s="23">
        <v>0.6</v>
      </c>
      <c r="H82" s="24"/>
      <c r="I82" s="25">
        <f t="shared" si="7"/>
        <v>0.10999999999999999</v>
      </c>
      <c r="J82" s="26" t="s">
        <v>138</v>
      </c>
      <c r="K82" s="27" t="s">
        <v>213</v>
      </c>
      <c r="L82" s="28"/>
      <c r="M82" s="29"/>
      <c r="P82" s="31"/>
    </row>
    <row r="83" spans="1:16" s="30" customFormat="1" ht="20.25" hidden="1" customHeight="1">
      <c r="A83" s="32"/>
      <c r="B83" s="33"/>
      <c r="C83" s="22" t="s">
        <v>135</v>
      </c>
      <c r="D83" s="22" t="s">
        <v>136</v>
      </c>
      <c r="E83" s="22" t="s">
        <v>231</v>
      </c>
      <c r="F83" s="23">
        <v>1.25</v>
      </c>
      <c r="G83" s="23">
        <v>1.25</v>
      </c>
      <c r="H83" s="24"/>
      <c r="I83" s="25">
        <f t="shared" si="7"/>
        <v>0</v>
      </c>
      <c r="J83" s="26"/>
      <c r="K83" s="27" t="s">
        <v>213</v>
      </c>
      <c r="L83" s="28"/>
      <c r="M83" s="29"/>
      <c r="P83" s="31"/>
    </row>
    <row r="84" spans="1:16" s="30" customFormat="1" ht="20.25" hidden="1" customHeight="1">
      <c r="A84" s="32"/>
      <c r="B84" s="33"/>
      <c r="C84" s="22" t="s">
        <v>135</v>
      </c>
      <c r="D84" s="22" t="s">
        <v>136</v>
      </c>
      <c r="E84" s="22" t="s">
        <v>232</v>
      </c>
      <c r="F84" s="23">
        <v>0.43</v>
      </c>
      <c r="G84" s="23">
        <v>0.43</v>
      </c>
      <c r="H84" s="24"/>
      <c r="I84" s="25">
        <f t="shared" si="7"/>
        <v>0</v>
      </c>
      <c r="J84" s="26"/>
      <c r="K84" s="27" t="s">
        <v>213</v>
      </c>
      <c r="L84" s="28"/>
      <c r="M84" s="29"/>
      <c r="P84" s="31"/>
    </row>
    <row r="85" spans="1:16" s="30" customFormat="1" ht="20.25" hidden="1" customHeight="1">
      <c r="A85" s="32"/>
      <c r="B85" s="33"/>
      <c r="C85" s="22" t="s">
        <v>135</v>
      </c>
      <c r="D85" s="22" t="s">
        <v>136</v>
      </c>
      <c r="E85" s="22" t="s">
        <v>233</v>
      </c>
      <c r="F85" s="23">
        <v>1.19</v>
      </c>
      <c r="G85" s="23">
        <v>1.1399999999999999</v>
      </c>
      <c r="H85" s="24"/>
      <c r="I85" s="25">
        <f t="shared" si="7"/>
        <v>5.0000000000000044E-2</v>
      </c>
      <c r="J85" s="26" t="s">
        <v>138</v>
      </c>
      <c r="K85" s="27" t="s">
        <v>213</v>
      </c>
      <c r="L85" s="28"/>
      <c r="M85" s="29"/>
      <c r="P85" s="31"/>
    </row>
    <row r="86" spans="1:16" s="30" customFormat="1" ht="20.25" hidden="1" customHeight="1">
      <c r="A86" s="34"/>
      <c r="B86" s="18"/>
      <c r="C86" s="35" t="s">
        <v>234</v>
      </c>
      <c r="D86" s="35"/>
      <c r="E86" s="36">
        <f>COUNTA(E45:E85)</f>
        <v>41</v>
      </c>
      <c r="F86" s="37">
        <f>ROUNDUP(SUM(F45:F85),2)</f>
        <v>36.78</v>
      </c>
      <c r="G86" s="37">
        <f>SUM(G45:G85)</f>
        <v>35.6</v>
      </c>
      <c r="H86" s="42">
        <v>297</v>
      </c>
      <c r="I86" s="37">
        <f>ROUNDUP(SUM(I45:I85),2)</f>
        <v>1.18</v>
      </c>
      <c r="J86" s="38"/>
      <c r="K86" s="39"/>
      <c r="L86" s="39"/>
      <c r="M86" s="40"/>
      <c r="P86" s="31"/>
    </row>
    <row r="87" spans="1:16" ht="20.25" hidden="1" customHeight="1">
      <c r="A87" s="41" t="s">
        <v>235</v>
      </c>
      <c r="B87" s="35"/>
      <c r="C87" s="35"/>
      <c r="D87" s="35"/>
      <c r="E87" s="36">
        <f t="shared" ref="E87:I87" si="8">E86</f>
        <v>41</v>
      </c>
      <c r="F87" s="37">
        <f t="shared" si="8"/>
        <v>36.78</v>
      </c>
      <c r="G87" s="37">
        <f t="shared" si="8"/>
        <v>35.6</v>
      </c>
      <c r="H87" s="42">
        <f t="shared" si="8"/>
        <v>297</v>
      </c>
      <c r="I87" s="37">
        <f t="shared" si="8"/>
        <v>1.18</v>
      </c>
      <c r="J87" s="43"/>
      <c r="K87" s="44"/>
      <c r="L87" s="45"/>
      <c r="M87" s="46"/>
      <c r="P87" s="31"/>
    </row>
    <row r="88" spans="1:16" ht="20.25" hidden="1" customHeight="1" thickBot="1">
      <c r="A88" s="47" t="s">
        <v>236</v>
      </c>
      <c r="B88" s="48"/>
      <c r="C88" s="48"/>
      <c r="D88" s="48"/>
      <c r="E88" s="49" t="e">
        <f>E44+#REF!+E87</f>
        <v>#REF!</v>
      </c>
      <c r="F88" s="50" t="e">
        <f>F44+#REF!+F87</f>
        <v>#REF!</v>
      </c>
      <c r="G88" s="50" t="e">
        <f>G44+#REF!+G87</f>
        <v>#REF!</v>
      </c>
      <c r="H88" s="50" t="e">
        <f>H44+#REF!+H87</f>
        <v>#REF!</v>
      </c>
      <c r="I88" s="50" t="e">
        <f>I44+#REF!+I87</f>
        <v>#REF!</v>
      </c>
      <c r="J88" s="51"/>
      <c r="K88" s="52"/>
      <c r="L88" s="52"/>
      <c r="M88" s="53"/>
      <c r="P88" s="31"/>
    </row>
    <row r="89" spans="1:16" ht="15.75" customHeight="1">
      <c r="P89" s="31"/>
    </row>
    <row r="90" spans="1:16" ht="15.75" customHeight="1"/>
    <row r="91" spans="1:16" ht="15.75" customHeight="1">
      <c r="E91" s="60"/>
    </row>
    <row r="92" spans="1:16" ht="15.75" customHeight="1"/>
    <row r="93" spans="1:16" ht="15" customHeight="1"/>
    <row r="94" spans="1:16" ht="15.75" customHeight="1"/>
    <row r="95" spans="1:16" ht="15.75" customHeight="1"/>
    <row r="96" spans="1:16" ht="15.75" customHeight="1"/>
    <row r="97" spans="6:6" ht="15.75" customHeight="1"/>
    <row r="98" spans="6:6" ht="15.75" customHeight="1"/>
    <row r="99" spans="6:6" ht="15.75" customHeight="1"/>
    <row r="100" spans="6:6" ht="15.75" customHeight="1"/>
    <row r="101" spans="6:6" ht="15.75" customHeight="1"/>
    <row r="102" spans="6:6" ht="15.75" customHeight="1"/>
    <row r="103" spans="6:6" ht="15.75" customHeight="1"/>
    <row r="104" spans="6:6" ht="15.75" customHeight="1"/>
    <row r="105" spans="6:6" ht="15.75" customHeight="1"/>
    <row r="106" spans="6:6" ht="22.5" customHeight="1">
      <c r="F106" s="61"/>
    </row>
  </sheetData>
  <mergeCells count="25">
    <mergeCell ref="A87:D87"/>
    <mergeCell ref="A88:D88"/>
    <mergeCell ref="A29:A43"/>
    <mergeCell ref="B29:B43"/>
    <mergeCell ref="C43:D43"/>
    <mergeCell ref="A44:D44"/>
    <mergeCell ref="A45:A86"/>
    <mergeCell ref="B45:B86"/>
    <mergeCell ref="C86:D86"/>
    <mergeCell ref="J2:J3"/>
    <mergeCell ref="K2:K3"/>
    <mergeCell ref="L2:L3"/>
    <mergeCell ref="M2:M3"/>
    <mergeCell ref="A4:A28"/>
    <mergeCell ref="B4:B28"/>
    <mergeCell ref="A1:M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 type="noConversion"/>
  <pageMargins left="0.71" right="0.47244094488188981" top="0.47244094488188981" bottom="0.47244094488188981" header="0.27559055118110237" footer="0.31496062992125984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"/>
  <sheetViews>
    <sheetView view="pageBreakPreview" zoomScaleNormal="85" zoomScaleSheetLayoutView="100" workbookViewId="0">
      <selection activeCell="I61" sqref="I61"/>
    </sheetView>
  </sheetViews>
  <sheetFormatPr defaultRowHeight="12"/>
  <cols>
    <col min="1" max="1" width="8.33203125" style="54" customWidth="1"/>
    <col min="2" max="2" width="5.33203125" style="54" customWidth="1"/>
    <col min="3" max="4" width="8.109375" style="54" customWidth="1"/>
    <col min="5" max="5" width="7.44140625" style="54" customWidth="1"/>
    <col min="6" max="6" width="8.77734375" style="55" customWidth="1"/>
    <col min="7" max="7" width="9.21875" style="56" customWidth="1"/>
    <col min="8" max="8" width="8.21875" style="57" customWidth="1"/>
    <col min="9" max="9" width="7.5546875" style="57" customWidth="1"/>
    <col min="10" max="10" width="10.33203125" style="57" customWidth="1"/>
    <col min="11" max="11" width="30.5546875" style="11" customWidth="1"/>
    <col min="12" max="12" width="9.77734375" style="58" customWidth="1"/>
    <col min="13" max="13" width="6.21875" style="59" customWidth="1"/>
    <col min="14" max="16384" width="8.88671875" style="11"/>
  </cols>
  <sheetData>
    <row r="1" spans="1:16" s="2" customFormat="1" ht="30" customHeight="1" thickBo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6" ht="17.25" customHeight="1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7" t="s">
        <v>7</v>
      </c>
      <c r="H2" s="8" t="s">
        <v>8</v>
      </c>
      <c r="I2" s="7" t="s">
        <v>9</v>
      </c>
      <c r="J2" s="8" t="s">
        <v>10</v>
      </c>
      <c r="K2" s="9" t="s">
        <v>11</v>
      </c>
      <c r="L2" s="9" t="s">
        <v>12</v>
      </c>
      <c r="M2" s="10" t="s">
        <v>13</v>
      </c>
    </row>
    <row r="3" spans="1:16" ht="17.25" customHeight="1">
      <c r="A3" s="12"/>
      <c r="B3" s="13"/>
      <c r="C3" s="13"/>
      <c r="D3" s="13"/>
      <c r="E3" s="14"/>
      <c r="F3" s="15"/>
      <c r="G3" s="16"/>
      <c r="H3" s="17"/>
      <c r="I3" s="16"/>
      <c r="J3" s="17"/>
      <c r="K3" s="18"/>
      <c r="L3" s="18"/>
      <c r="M3" s="19"/>
    </row>
    <row r="4" spans="1:16" s="30" customFormat="1" ht="20.25" hidden="1" customHeight="1">
      <c r="A4" s="20" t="s">
        <v>14</v>
      </c>
      <c r="B4" s="21" t="s">
        <v>14</v>
      </c>
      <c r="C4" s="22" t="s">
        <v>15</v>
      </c>
      <c r="D4" s="22" t="s">
        <v>16</v>
      </c>
      <c r="E4" s="22" t="s">
        <v>17</v>
      </c>
      <c r="F4" s="23">
        <v>0.71</v>
      </c>
      <c r="G4" s="23">
        <v>0.23</v>
      </c>
      <c r="H4" s="24"/>
      <c r="I4" s="25">
        <f>F4-G4</f>
        <v>0.48</v>
      </c>
      <c r="J4" s="26" t="s">
        <v>18</v>
      </c>
      <c r="K4" s="27" t="s">
        <v>19</v>
      </c>
      <c r="L4" s="28"/>
      <c r="M4" s="29"/>
      <c r="O4" s="30">
        <v>476</v>
      </c>
      <c r="P4" s="31">
        <f>O6</f>
        <v>15.967796041596781</v>
      </c>
    </row>
    <row r="5" spans="1:16" s="30" customFormat="1" ht="20.25" hidden="1" customHeight="1">
      <c r="A5" s="32"/>
      <c r="B5" s="33"/>
      <c r="C5" s="22" t="s">
        <v>15</v>
      </c>
      <c r="D5" s="22" t="s">
        <v>16</v>
      </c>
      <c r="E5" s="22" t="s">
        <v>20</v>
      </c>
      <c r="F5" s="23">
        <v>0.73</v>
      </c>
      <c r="G5" s="23">
        <v>0.65</v>
      </c>
      <c r="H5" s="24"/>
      <c r="I5" s="25">
        <f t="shared" ref="I5:I19" si="0">F5-G5</f>
        <v>7.999999999999996E-2</v>
      </c>
      <c r="J5" s="26" t="s">
        <v>18</v>
      </c>
      <c r="K5" s="27" t="s">
        <v>21</v>
      </c>
      <c r="L5" s="28"/>
      <c r="M5" s="29"/>
      <c r="O5" s="30">
        <v>29.81</v>
      </c>
      <c r="P5" s="31">
        <f>P4</f>
        <v>15.967796041596781</v>
      </c>
    </row>
    <row r="6" spans="1:16" s="30" customFormat="1" ht="20.25" hidden="1" customHeight="1">
      <c r="A6" s="32"/>
      <c r="B6" s="33"/>
      <c r="C6" s="22" t="s">
        <v>22</v>
      </c>
      <c r="D6" s="22" t="s">
        <v>23</v>
      </c>
      <c r="E6" s="22" t="s">
        <v>24</v>
      </c>
      <c r="F6" s="23">
        <v>0.79</v>
      </c>
      <c r="G6" s="23">
        <v>0.65</v>
      </c>
      <c r="H6" s="24"/>
      <c r="I6" s="25">
        <f t="shared" si="0"/>
        <v>0.14000000000000001</v>
      </c>
      <c r="J6" s="26" t="s">
        <v>25</v>
      </c>
      <c r="K6" s="27" t="s">
        <v>21</v>
      </c>
      <c r="L6" s="28"/>
      <c r="M6" s="29"/>
      <c r="O6" s="30">
        <f>O4/O5</f>
        <v>15.967796041596781</v>
      </c>
      <c r="P6" s="31">
        <f t="shared" ref="P6:P19" si="1">P5</f>
        <v>15.967796041596781</v>
      </c>
    </row>
    <row r="7" spans="1:16" s="30" customFormat="1" ht="20.25" hidden="1" customHeight="1">
      <c r="A7" s="32"/>
      <c r="B7" s="33"/>
      <c r="C7" s="22" t="s">
        <v>22</v>
      </c>
      <c r="D7" s="22" t="s">
        <v>23</v>
      </c>
      <c r="E7" s="22" t="s">
        <v>26</v>
      </c>
      <c r="F7" s="23">
        <v>0.98</v>
      </c>
      <c r="G7" s="23">
        <v>0.81</v>
      </c>
      <c r="H7" s="24"/>
      <c r="I7" s="25">
        <f t="shared" si="0"/>
        <v>0.16999999999999993</v>
      </c>
      <c r="J7" s="26" t="s">
        <v>25</v>
      </c>
      <c r="K7" s="27" t="s">
        <v>21</v>
      </c>
      <c r="L7" s="28"/>
      <c r="M7" s="29"/>
      <c r="P7" s="31">
        <f t="shared" si="1"/>
        <v>15.967796041596781</v>
      </c>
    </row>
    <row r="8" spans="1:16" s="30" customFormat="1" ht="20.25" hidden="1" customHeight="1">
      <c r="A8" s="32"/>
      <c r="B8" s="33"/>
      <c r="C8" s="22" t="s">
        <v>22</v>
      </c>
      <c r="D8" s="22" t="s">
        <v>23</v>
      </c>
      <c r="E8" s="22" t="s">
        <v>27</v>
      </c>
      <c r="F8" s="23">
        <v>0.79</v>
      </c>
      <c r="G8" s="23">
        <v>0.79</v>
      </c>
      <c r="H8" s="24"/>
      <c r="I8" s="25">
        <f t="shared" si="0"/>
        <v>0</v>
      </c>
      <c r="J8" s="26"/>
      <c r="K8" s="27" t="s">
        <v>21</v>
      </c>
      <c r="L8" s="28"/>
      <c r="M8" s="29"/>
      <c r="P8" s="31">
        <f t="shared" si="1"/>
        <v>15.967796041596781</v>
      </c>
    </row>
    <row r="9" spans="1:16" s="30" customFormat="1" ht="20.25" hidden="1" customHeight="1">
      <c r="A9" s="32"/>
      <c r="B9" s="33"/>
      <c r="C9" s="22" t="s">
        <v>22</v>
      </c>
      <c r="D9" s="22" t="s">
        <v>23</v>
      </c>
      <c r="E9" s="22" t="s">
        <v>28</v>
      </c>
      <c r="F9" s="23">
        <v>1.32</v>
      </c>
      <c r="G9" s="23">
        <v>1.2</v>
      </c>
      <c r="H9" s="24"/>
      <c r="I9" s="25">
        <f t="shared" si="0"/>
        <v>0.12000000000000011</v>
      </c>
      <c r="J9" s="26" t="s">
        <v>25</v>
      </c>
      <c r="K9" s="27" t="s">
        <v>21</v>
      </c>
      <c r="L9" s="28"/>
      <c r="M9" s="29"/>
      <c r="P9" s="31">
        <f t="shared" si="1"/>
        <v>15.967796041596781</v>
      </c>
    </row>
    <row r="10" spans="1:16" s="30" customFormat="1" ht="20.25" hidden="1" customHeight="1">
      <c r="A10" s="32"/>
      <c r="B10" s="33"/>
      <c r="C10" s="22" t="s">
        <v>22</v>
      </c>
      <c r="D10" s="22" t="s">
        <v>23</v>
      </c>
      <c r="E10" s="22" t="s">
        <v>29</v>
      </c>
      <c r="F10" s="23">
        <v>1.28</v>
      </c>
      <c r="G10" s="23">
        <v>1.03</v>
      </c>
      <c r="H10" s="24"/>
      <c r="I10" s="25">
        <f t="shared" si="0"/>
        <v>0.25</v>
      </c>
      <c r="J10" s="26" t="s">
        <v>25</v>
      </c>
      <c r="K10" s="27" t="s">
        <v>21</v>
      </c>
      <c r="L10" s="28"/>
      <c r="M10" s="29"/>
      <c r="P10" s="31">
        <f t="shared" si="1"/>
        <v>15.967796041596781</v>
      </c>
    </row>
    <row r="11" spans="1:16" s="30" customFormat="1" ht="20.25" hidden="1" customHeight="1">
      <c r="A11" s="32"/>
      <c r="B11" s="33"/>
      <c r="C11" s="22" t="s">
        <v>22</v>
      </c>
      <c r="D11" s="22" t="s">
        <v>23</v>
      </c>
      <c r="E11" s="22" t="s">
        <v>30</v>
      </c>
      <c r="F11" s="23">
        <v>0.34</v>
      </c>
      <c r="G11" s="23">
        <v>0.34</v>
      </c>
      <c r="H11" s="24"/>
      <c r="I11" s="25">
        <f t="shared" si="0"/>
        <v>0</v>
      </c>
      <c r="J11" s="26"/>
      <c r="K11" s="27" t="s">
        <v>21</v>
      </c>
      <c r="L11" s="28"/>
      <c r="M11" s="29"/>
      <c r="P11" s="31">
        <f t="shared" si="1"/>
        <v>15.967796041596781</v>
      </c>
    </row>
    <row r="12" spans="1:16" s="30" customFormat="1" ht="20.25" hidden="1" customHeight="1">
      <c r="A12" s="32"/>
      <c r="B12" s="33"/>
      <c r="C12" s="22" t="s">
        <v>22</v>
      </c>
      <c r="D12" s="22" t="s">
        <v>23</v>
      </c>
      <c r="E12" s="22" t="s">
        <v>31</v>
      </c>
      <c r="F12" s="23">
        <v>2.4</v>
      </c>
      <c r="G12" s="23">
        <v>2.29</v>
      </c>
      <c r="H12" s="24"/>
      <c r="I12" s="25">
        <f t="shared" si="0"/>
        <v>0.10999999999999988</v>
      </c>
      <c r="J12" s="26" t="s">
        <v>25</v>
      </c>
      <c r="K12" s="27" t="s">
        <v>21</v>
      </c>
      <c r="L12" s="28"/>
      <c r="M12" s="29"/>
      <c r="P12" s="31">
        <f t="shared" si="1"/>
        <v>15.967796041596781</v>
      </c>
    </row>
    <row r="13" spans="1:16" s="30" customFormat="1" ht="20.25" hidden="1" customHeight="1">
      <c r="A13" s="32"/>
      <c r="B13" s="33"/>
      <c r="C13" s="22" t="s">
        <v>22</v>
      </c>
      <c r="D13" s="22" t="s">
        <v>23</v>
      </c>
      <c r="E13" s="22" t="s">
        <v>32</v>
      </c>
      <c r="F13" s="23">
        <v>0.38</v>
      </c>
      <c r="G13" s="23">
        <v>0.38</v>
      </c>
      <c r="H13" s="24"/>
      <c r="I13" s="25">
        <f t="shared" si="0"/>
        <v>0</v>
      </c>
      <c r="J13" s="26"/>
      <c r="K13" s="27" t="s">
        <v>21</v>
      </c>
      <c r="L13" s="28"/>
      <c r="M13" s="29"/>
      <c r="P13" s="31">
        <f t="shared" si="1"/>
        <v>15.967796041596781</v>
      </c>
    </row>
    <row r="14" spans="1:16" s="30" customFormat="1" ht="20.25" hidden="1" customHeight="1">
      <c r="A14" s="32"/>
      <c r="B14" s="33"/>
      <c r="C14" s="22" t="s">
        <v>22</v>
      </c>
      <c r="D14" s="22" t="s">
        <v>23</v>
      </c>
      <c r="E14" s="22" t="s">
        <v>33</v>
      </c>
      <c r="F14" s="23">
        <v>0.32</v>
      </c>
      <c r="G14" s="23">
        <v>0.23</v>
      </c>
      <c r="H14" s="24"/>
      <c r="I14" s="25">
        <f t="shared" si="0"/>
        <v>0.09</v>
      </c>
      <c r="J14" s="26" t="s">
        <v>25</v>
      </c>
      <c r="K14" s="27" t="s">
        <v>21</v>
      </c>
      <c r="L14" s="28"/>
      <c r="M14" s="29"/>
      <c r="P14" s="31">
        <f t="shared" si="1"/>
        <v>15.967796041596781</v>
      </c>
    </row>
    <row r="15" spans="1:16" s="30" customFormat="1" ht="20.25" hidden="1" customHeight="1">
      <c r="A15" s="32"/>
      <c r="B15" s="33"/>
      <c r="C15" s="22" t="s">
        <v>22</v>
      </c>
      <c r="D15" s="22" t="s">
        <v>23</v>
      </c>
      <c r="E15" s="22" t="s">
        <v>34</v>
      </c>
      <c r="F15" s="23">
        <v>0.75</v>
      </c>
      <c r="G15" s="23">
        <v>0.75</v>
      </c>
      <c r="H15" s="24"/>
      <c r="I15" s="25">
        <f t="shared" si="0"/>
        <v>0</v>
      </c>
      <c r="J15" s="26"/>
      <c r="K15" s="27" t="s">
        <v>21</v>
      </c>
      <c r="L15" s="28"/>
      <c r="M15" s="29"/>
      <c r="P15" s="31">
        <f t="shared" si="1"/>
        <v>15.967796041596781</v>
      </c>
    </row>
    <row r="16" spans="1:16" s="30" customFormat="1" ht="20.25" hidden="1" customHeight="1">
      <c r="A16" s="32"/>
      <c r="B16" s="33"/>
      <c r="C16" s="22" t="s">
        <v>22</v>
      </c>
      <c r="D16" s="22" t="s">
        <v>23</v>
      </c>
      <c r="E16" s="22" t="s">
        <v>35</v>
      </c>
      <c r="F16" s="23">
        <v>0.71</v>
      </c>
      <c r="G16" s="23">
        <v>0.71</v>
      </c>
      <c r="H16" s="24"/>
      <c r="I16" s="25">
        <f t="shared" si="0"/>
        <v>0</v>
      </c>
      <c r="J16" s="26"/>
      <c r="K16" s="27" t="s">
        <v>21</v>
      </c>
      <c r="L16" s="28"/>
      <c r="M16" s="29"/>
      <c r="P16" s="31">
        <f t="shared" si="1"/>
        <v>15.967796041596781</v>
      </c>
    </row>
    <row r="17" spans="1:16" s="30" customFormat="1" ht="20.25" hidden="1" customHeight="1">
      <c r="A17" s="32"/>
      <c r="B17" s="33"/>
      <c r="C17" s="22" t="s">
        <v>22</v>
      </c>
      <c r="D17" s="22" t="s">
        <v>23</v>
      </c>
      <c r="E17" s="22" t="s">
        <v>36</v>
      </c>
      <c r="F17" s="23">
        <v>0.67</v>
      </c>
      <c r="G17" s="23">
        <v>0.4</v>
      </c>
      <c r="H17" s="24"/>
      <c r="I17" s="25">
        <f t="shared" si="0"/>
        <v>0.27</v>
      </c>
      <c r="J17" s="26" t="s">
        <v>37</v>
      </c>
      <c r="K17" s="27" t="s">
        <v>21</v>
      </c>
      <c r="L17" s="28"/>
      <c r="M17" s="29"/>
      <c r="P17" s="31">
        <f t="shared" si="1"/>
        <v>15.967796041596781</v>
      </c>
    </row>
    <row r="18" spans="1:16" s="30" customFormat="1" ht="20.25" hidden="1" customHeight="1">
      <c r="A18" s="32"/>
      <c r="B18" s="33"/>
      <c r="C18" s="22" t="s">
        <v>22</v>
      </c>
      <c r="D18" s="22" t="s">
        <v>23</v>
      </c>
      <c r="E18" s="22" t="s">
        <v>38</v>
      </c>
      <c r="F18" s="23">
        <v>1.54</v>
      </c>
      <c r="G18" s="23">
        <v>1.54</v>
      </c>
      <c r="H18" s="24"/>
      <c r="I18" s="25">
        <f t="shared" si="0"/>
        <v>0</v>
      </c>
      <c r="J18" s="26"/>
      <c r="K18" s="27" t="s">
        <v>21</v>
      </c>
      <c r="L18" s="28"/>
      <c r="M18" s="29"/>
      <c r="P18" s="31">
        <f t="shared" si="1"/>
        <v>15.967796041596781</v>
      </c>
    </row>
    <row r="19" spans="1:16" s="30" customFormat="1" ht="20.25" hidden="1" customHeight="1">
      <c r="A19" s="32"/>
      <c r="B19" s="33"/>
      <c r="C19" s="22" t="s">
        <v>22</v>
      </c>
      <c r="D19" s="22" t="s">
        <v>23</v>
      </c>
      <c r="E19" s="22" t="s">
        <v>39</v>
      </c>
      <c r="F19" s="23">
        <v>0.1</v>
      </c>
      <c r="G19" s="23">
        <v>0.1</v>
      </c>
      <c r="H19" s="24"/>
      <c r="I19" s="25">
        <f t="shared" si="0"/>
        <v>0</v>
      </c>
      <c r="J19" s="26"/>
      <c r="K19" s="27" t="s">
        <v>21</v>
      </c>
      <c r="L19" s="28"/>
      <c r="M19" s="29"/>
      <c r="P19" s="31">
        <f t="shared" si="1"/>
        <v>15.967796041596781</v>
      </c>
    </row>
    <row r="20" spans="1:16" s="30" customFormat="1" ht="20.25" hidden="1" customHeight="1">
      <c r="A20" s="32"/>
      <c r="B20" s="33"/>
      <c r="C20" s="22" t="s">
        <v>22</v>
      </c>
      <c r="D20" s="22" t="s">
        <v>23</v>
      </c>
      <c r="E20" s="22" t="s">
        <v>40</v>
      </c>
      <c r="F20" s="23">
        <v>0.55000000000000004</v>
      </c>
      <c r="G20" s="23">
        <v>0.55000000000000004</v>
      </c>
      <c r="H20" s="24"/>
      <c r="I20" s="25">
        <f>F20-G20</f>
        <v>0</v>
      </c>
      <c r="J20" s="26"/>
      <c r="K20" s="27" t="s">
        <v>21</v>
      </c>
      <c r="L20" s="28"/>
      <c r="M20" s="29"/>
      <c r="P20" s="31" t="e">
        <f>#REF!</f>
        <v>#REF!</v>
      </c>
    </row>
    <row r="21" spans="1:16" s="30" customFormat="1" ht="20.25" hidden="1" customHeight="1">
      <c r="A21" s="32"/>
      <c r="B21" s="33"/>
      <c r="C21" s="22" t="s">
        <v>22</v>
      </c>
      <c r="D21" s="22" t="s">
        <v>23</v>
      </c>
      <c r="E21" s="22" t="s">
        <v>41</v>
      </c>
      <c r="F21" s="23">
        <v>0.65</v>
      </c>
      <c r="G21" s="23">
        <v>0.65</v>
      </c>
      <c r="H21" s="24"/>
      <c r="I21" s="25">
        <f t="shared" ref="I21:I42" si="2">F21-G21</f>
        <v>0</v>
      </c>
      <c r="J21" s="26"/>
      <c r="K21" s="27" t="s">
        <v>21</v>
      </c>
      <c r="L21" s="28"/>
      <c r="M21" s="29"/>
      <c r="P21" s="31"/>
    </row>
    <row r="22" spans="1:16" s="30" customFormat="1" ht="20.25" hidden="1" customHeight="1">
      <c r="A22" s="32"/>
      <c r="B22" s="33"/>
      <c r="C22" s="22" t="s">
        <v>22</v>
      </c>
      <c r="D22" s="22" t="s">
        <v>23</v>
      </c>
      <c r="E22" s="22" t="s">
        <v>42</v>
      </c>
      <c r="F22" s="23">
        <v>0.39</v>
      </c>
      <c r="G22" s="23">
        <v>0.39</v>
      </c>
      <c r="H22" s="24"/>
      <c r="I22" s="25">
        <f t="shared" si="2"/>
        <v>0</v>
      </c>
      <c r="J22" s="26"/>
      <c r="K22" s="27" t="s">
        <v>21</v>
      </c>
      <c r="L22" s="28"/>
      <c r="M22" s="29"/>
      <c r="P22" s="31"/>
    </row>
    <row r="23" spans="1:16" s="30" customFormat="1" ht="20.25" hidden="1" customHeight="1">
      <c r="A23" s="32"/>
      <c r="B23" s="33"/>
      <c r="C23" s="22" t="s">
        <v>22</v>
      </c>
      <c r="D23" s="22" t="s">
        <v>23</v>
      </c>
      <c r="E23" s="22" t="s">
        <v>43</v>
      </c>
      <c r="F23" s="23">
        <v>0.18</v>
      </c>
      <c r="G23" s="23">
        <v>0.18</v>
      </c>
      <c r="H23" s="24"/>
      <c r="I23" s="25">
        <f t="shared" si="2"/>
        <v>0</v>
      </c>
      <c r="J23" s="26"/>
      <c r="K23" s="27" t="s">
        <v>21</v>
      </c>
      <c r="L23" s="28"/>
      <c r="M23" s="29"/>
      <c r="P23" s="31"/>
    </row>
    <row r="24" spans="1:16" s="30" customFormat="1" ht="20.25" hidden="1" customHeight="1">
      <c r="A24" s="32"/>
      <c r="B24" s="33"/>
      <c r="C24" s="22" t="s">
        <v>22</v>
      </c>
      <c r="D24" s="22" t="s">
        <v>23</v>
      </c>
      <c r="E24" s="22" t="s">
        <v>44</v>
      </c>
      <c r="F24" s="23">
        <v>0.52</v>
      </c>
      <c r="G24" s="23">
        <v>0.52</v>
      </c>
      <c r="H24" s="24"/>
      <c r="I24" s="25">
        <f t="shared" si="2"/>
        <v>0</v>
      </c>
      <c r="J24" s="26"/>
      <c r="K24" s="27" t="s">
        <v>21</v>
      </c>
      <c r="L24" s="28"/>
      <c r="M24" s="29"/>
      <c r="P24" s="31"/>
    </row>
    <row r="25" spans="1:16" s="30" customFormat="1" ht="20.25" hidden="1" customHeight="1">
      <c r="A25" s="32"/>
      <c r="B25" s="33"/>
      <c r="C25" s="22" t="s">
        <v>22</v>
      </c>
      <c r="D25" s="22" t="s">
        <v>23</v>
      </c>
      <c r="E25" s="22" t="s">
        <v>45</v>
      </c>
      <c r="F25" s="23">
        <v>0.06</v>
      </c>
      <c r="G25" s="23">
        <v>0.06</v>
      </c>
      <c r="H25" s="24"/>
      <c r="I25" s="25">
        <f t="shared" si="2"/>
        <v>0</v>
      </c>
      <c r="J25" s="26"/>
      <c r="K25" s="27" t="s">
        <v>21</v>
      </c>
      <c r="L25" s="28"/>
      <c r="M25" s="29"/>
      <c r="P25" s="31"/>
    </row>
    <row r="26" spans="1:16" s="30" customFormat="1" ht="20.25" hidden="1" customHeight="1">
      <c r="A26" s="32"/>
      <c r="B26" s="33"/>
      <c r="C26" s="22" t="s">
        <v>22</v>
      </c>
      <c r="D26" s="22" t="s">
        <v>23</v>
      </c>
      <c r="E26" s="22" t="s">
        <v>46</v>
      </c>
      <c r="F26" s="23">
        <v>0.24</v>
      </c>
      <c r="G26" s="23">
        <v>0.24</v>
      </c>
      <c r="H26" s="24"/>
      <c r="I26" s="25">
        <f t="shared" si="2"/>
        <v>0</v>
      </c>
      <c r="J26" s="26"/>
      <c r="K26" s="27" t="s">
        <v>21</v>
      </c>
      <c r="L26" s="28"/>
      <c r="M26" s="29"/>
      <c r="P26" s="31"/>
    </row>
    <row r="27" spans="1:16" s="30" customFormat="1" ht="20.25" hidden="1" customHeight="1">
      <c r="A27" s="32"/>
      <c r="B27" s="33"/>
      <c r="C27" s="22" t="s">
        <v>22</v>
      </c>
      <c r="D27" s="22" t="s">
        <v>23</v>
      </c>
      <c r="E27" s="22" t="s">
        <v>47</v>
      </c>
      <c r="F27" s="23">
        <v>0.89</v>
      </c>
      <c r="G27" s="23">
        <v>0.89</v>
      </c>
      <c r="H27" s="24"/>
      <c r="I27" s="25">
        <f t="shared" si="2"/>
        <v>0</v>
      </c>
      <c r="J27" s="26"/>
      <c r="K27" s="27" t="s">
        <v>21</v>
      </c>
      <c r="L27" s="28"/>
      <c r="M27" s="29"/>
      <c r="P27" s="31"/>
    </row>
    <row r="28" spans="1:16" s="30" customFormat="1" ht="20.25" hidden="1" customHeight="1">
      <c r="A28" s="34"/>
      <c r="B28" s="18"/>
      <c r="C28" s="22" t="s">
        <v>22</v>
      </c>
      <c r="D28" s="22" t="s">
        <v>23</v>
      </c>
      <c r="E28" s="22" t="s">
        <v>48</v>
      </c>
      <c r="F28" s="23">
        <v>0.59</v>
      </c>
      <c r="G28" s="23">
        <v>0.59</v>
      </c>
      <c r="H28" s="24"/>
      <c r="I28" s="25">
        <f t="shared" si="2"/>
        <v>0</v>
      </c>
      <c r="J28" s="26"/>
      <c r="K28" s="27" t="s">
        <v>21</v>
      </c>
      <c r="L28" s="28"/>
      <c r="M28" s="29"/>
      <c r="P28" s="31"/>
    </row>
    <row r="29" spans="1:16" s="30" customFormat="1" ht="20.25" hidden="1" customHeight="1">
      <c r="A29" s="20" t="s">
        <v>49</v>
      </c>
      <c r="B29" s="21" t="s">
        <v>49</v>
      </c>
      <c r="C29" s="22" t="s">
        <v>22</v>
      </c>
      <c r="D29" s="22" t="s">
        <v>23</v>
      </c>
      <c r="E29" s="22" t="s">
        <v>50</v>
      </c>
      <c r="F29" s="23">
        <v>0.69</v>
      </c>
      <c r="G29" s="23">
        <v>0.69</v>
      </c>
      <c r="H29" s="24"/>
      <c r="I29" s="25">
        <f t="shared" si="2"/>
        <v>0</v>
      </c>
      <c r="J29" s="26"/>
      <c r="K29" s="27" t="s">
        <v>21</v>
      </c>
      <c r="L29" s="28"/>
      <c r="M29" s="29"/>
      <c r="P29" s="31"/>
    </row>
    <row r="30" spans="1:16" s="30" customFormat="1" ht="20.25" hidden="1" customHeight="1">
      <c r="A30" s="32"/>
      <c r="B30" s="33"/>
      <c r="C30" s="22" t="s">
        <v>22</v>
      </c>
      <c r="D30" s="22" t="s">
        <v>23</v>
      </c>
      <c r="E30" s="22" t="s">
        <v>51</v>
      </c>
      <c r="F30" s="23">
        <v>0.87</v>
      </c>
      <c r="G30" s="23">
        <v>0.65</v>
      </c>
      <c r="H30" s="24"/>
      <c r="I30" s="25">
        <f t="shared" si="2"/>
        <v>0.21999999999999997</v>
      </c>
      <c r="J30" s="26" t="s">
        <v>25</v>
      </c>
      <c r="K30" s="27" t="s">
        <v>21</v>
      </c>
      <c r="L30" s="28"/>
      <c r="M30" s="29"/>
      <c r="P30" s="31"/>
    </row>
    <row r="31" spans="1:16" s="30" customFormat="1" ht="20.25" hidden="1" customHeight="1">
      <c r="A31" s="32"/>
      <c r="B31" s="33"/>
      <c r="C31" s="22" t="s">
        <v>22</v>
      </c>
      <c r="D31" s="22" t="s">
        <v>23</v>
      </c>
      <c r="E31" s="22" t="s">
        <v>52</v>
      </c>
      <c r="F31" s="23">
        <v>1.59</v>
      </c>
      <c r="G31" s="23">
        <v>1.59</v>
      </c>
      <c r="H31" s="24"/>
      <c r="I31" s="25">
        <f t="shared" si="2"/>
        <v>0</v>
      </c>
      <c r="J31" s="26"/>
      <c r="K31" s="27" t="s">
        <v>53</v>
      </c>
      <c r="L31" s="28"/>
      <c r="M31" s="29"/>
      <c r="P31" s="31"/>
    </row>
    <row r="32" spans="1:16" s="30" customFormat="1" ht="20.25" hidden="1" customHeight="1">
      <c r="A32" s="32"/>
      <c r="B32" s="33"/>
      <c r="C32" s="22" t="s">
        <v>22</v>
      </c>
      <c r="D32" s="22" t="s">
        <v>23</v>
      </c>
      <c r="E32" s="22" t="s">
        <v>54</v>
      </c>
      <c r="F32" s="23">
        <v>2.29</v>
      </c>
      <c r="G32" s="23">
        <v>2.29</v>
      </c>
      <c r="H32" s="24"/>
      <c r="I32" s="25">
        <f t="shared" si="2"/>
        <v>0</v>
      </c>
      <c r="J32" s="26"/>
      <c r="K32" s="27" t="s">
        <v>53</v>
      </c>
      <c r="L32" s="28"/>
      <c r="M32" s="29"/>
      <c r="P32" s="31"/>
    </row>
    <row r="33" spans="1:16" s="30" customFormat="1" ht="20.25" hidden="1" customHeight="1">
      <c r="A33" s="32"/>
      <c r="B33" s="33"/>
      <c r="C33" s="22" t="s">
        <v>22</v>
      </c>
      <c r="D33" s="22" t="s">
        <v>23</v>
      </c>
      <c r="E33" s="22" t="s">
        <v>55</v>
      </c>
      <c r="F33" s="23">
        <v>1.3</v>
      </c>
      <c r="G33" s="23">
        <v>1.3</v>
      </c>
      <c r="H33" s="24"/>
      <c r="I33" s="25">
        <f t="shared" si="2"/>
        <v>0</v>
      </c>
      <c r="J33" s="26"/>
      <c r="K33" s="27" t="s">
        <v>53</v>
      </c>
      <c r="L33" s="28"/>
      <c r="M33" s="29"/>
      <c r="P33" s="31"/>
    </row>
    <row r="34" spans="1:16" s="30" customFormat="1" ht="20.25" hidden="1" customHeight="1">
      <c r="A34" s="32"/>
      <c r="B34" s="33"/>
      <c r="C34" s="22" t="s">
        <v>22</v>
      </c>
      <c r="D34" s="22" t="s">
        <v>23</v>
      </c>
      <c r="E34" s="22" t="s">
        <v>56</v>
      </c>
      <c r="F34" s="23">
        <v>7.04</v>
      </c>
      <c r="G34" s="23">
        <v>6.97</v>
      </c>
      <c r="H34" s="24"/>
      <c r="I34" s="25">
        <f t="shared" si="2"/>
        <v>7.0000000000000284E-2</v>
      </c>
      <c r="J34" s="26" t="s">
        <v>25</v>
      </c>
      <c r="K34" s="27" t="s">
        <v>57</v>
      </c>
      <c r="L34" s="28"/>
      <c r="M34" s="29"/>
      <c r="P34" s="31"/>
    </row>
    <row r="35" spans="1:16" s="30" customFormat="1" ht="20.25" hidden="1" customHeight="1">
      <c r="A35" s="32"/>
      <c r="B35" s="33"/>
      <c r="C35" s="22" t="s">
        <v>22</v>
      </c>
      <c r="D35" s="22" t="s">
        <v>23</v>
      </c>
      <c r="E35" s="22" t="s">
        <v>58</v>
      </c>
      <c r="F35" s="23">
        <v>0.16</v>
      </c>
      <c r="G35" s="23">
        <v>0.16</v>
      </c>
      <c r="H35" s="24"/>
      <c r="I35" s="25">
        <f t="shared" si="2"/>
        <v>0</v>
      </c>
      <c r="J35" s="26"/>
      <c r="K35" s="27" t="s">
        <v>21</v>
      </c>
      <c r="L35" s="28"/>
      <c r="M35" s="29"/>
      <c r="P35" s="31"/>
    </row>
    <row r="36" spans="1:16" s="30" customFormat="1" ht="20.25" hidden="1" customHeight="1">
      <c r="A36" s="32"/>
      <c r="B36" s="33"/>
      <c r="C36" s="22" t="s">
        <v>22</v>
      </c>
      <c r="D36" s="22" t="s">
        <v>23</v>
      </c>
      <c r="E36" s="22" t="s">
        <v>59</v>
      </c>
      <c r="F36" s="23">
        <v>0.08</v>
      </c>
      <c r="G36" s="23">
        <v>0.08</v>
      </c>
      <c r="H36" s="24"/>
      <c r="I36" s="25">
        <f t="shared" si="2"/>
        <v>0</v>
      </c>
      <c r="J36" s="26"/>
      <c r="K36" s="27" t="s">
        <v>21</v>
      </c>
      <c r="L36" s="28"/>
      <c r="M36" s="29"/>
      <c r="P36" s="31"/>
    </row>
    <row r="37" spans="1:16" s="30" customFormat="1" ht="20.25" hidden="1" customHeight="1">
      <c r="A37" s="32"/>
      <c r="B37" s="33"/>
      <c r="C37" s="22" t="s">
        <v>22</v>
      </c>
      <c r="D37" s="22" t="s">
        <v>23</v>
      </c>
      <c r="E37" s="22" t="s">
        <v>60</v>
      </c>
      <c r="F37" s="23">
        <v>0.02</v>
      </c>
      <c r="G37" s="23">
        <v>0.02</v>
      </c>
      <c r="H37" s="24"/>
      <c r="I37" s="25">
        <f t="shared" si="2"/>
        <v>0</v>
      </c>
      <c r="J37" s="26"/>
      <c r="K37" s="27" t="s">
        <v>61</v>
      </c>
      <c r="L37" s="28"/>
      <c r="M37" s="29"/>
      <c r="P37" s="31"/>
    </row>
    <row r="38" spans="1:16" s="30" customFormat="1" ht="20.25" hidden="1" customHeight="1">
      <c r="A38" s="32"/>
      <c r="B38" s="33"/>
      <c r="C38" s="22" t="s">
        <v>22</v>
      </c>
      <c r="D38" s="22" t="s">
        <v>23</v>
      </c>
      <c r="E38" s="22" t="s">
        <v>62</v>
      </c>
      <c r="F38" s="23">
        <v>0.27</v>
      </c>
      <c r="G38" s="23">
        <v>0.27</v>
      </c>
      <c r="H38" s="24"/>
      <c r="I38" s="25">
        <f t="shared" si="2"/>
        <v>0</v>
      </c>
      <c r="J38" s="26"/>
      <c r="K38" s="27" t="s">
        <v>21</v>
      </c>
      <c r="L38" s="28"/>
      <c r="M38" s="29"/>
      <c r="P38" s="31"/>
    </row>
    <row r="39" spans="1:16" s="30" customFormat="1" ht="20.25" hidden="1" customHeight="1">
      <c r="A39" s="32"/>
      <c r="B39" s="33"/>
      <c r="C39" s="22" t="s">
        <v>22</v>
      </c>
      <c r="D39" s="22" t="s">
        <v>23</v>
      </c>
      <c r="E39" s="22" t="s">
        <v>63</v>
      </c>
      <c r="F39" s="23">
        <v>0.01</v>
      </c>
      <c r="G39" s="23">
        <v>0.01</v>
      </c>
      <c r="H39" s="24"/>
      <c r="I39" s="25">
        <f t="shared" si="2"/>
        <v>0</v>
      </c>
      <c r="J39" s="26"/>
      <c r="K39" s="27" t="s">
        <v>21</v>
      </c>
      <c r="L39" s="28"/>
      <c r="M39" s="29"/>
      <c r="P39" s="31"/>
    </row>
    <row r="40" spans="1:16" s="30" customFormat="1" ht="20.25" hidden="1" customHeight="1">
      <c r="A40" s="32"/>
      <c r="B40" s="33"/>
      <c r="C40" s="22" t="s">
        <v>22</v>
      </c>
      <c r="D40" s="22" t="s">
        <v>23</v>
      </c>
      <c r="E40" s="22" t="s">
        <v>64</v>
      </c>
      <c r="F40" s="23">
        <v>0.04</v>
      </c>
      <c r="G40" s="23">
        <v>0.04</v>
      </c>
      <c r="H40" s="24"/>
      <c r="I40" s="25">
        <f t="shared" si="2"/>
        <v>0</v>
      </c>
      <c r="J40" s="26"/>
      <c r="K40" s="27" t="s">
        <v>21</v>
      </c>
      <c r="L40" s="28"/>
      <c r="M40" s="29"/>
      <c r="P40" s="31"/>
    </row>
    <row r="41" spans="1:16" s="30" customFormat="1" ht="20.25" hidden="1" customHeight="1">
      <c r="A41" s="32"/>
      <c r="B41" s="33"/>
      <c r="C41" s="22" t="s">
        <v>22</v>
      </c>
      <c r="D41" s="22" t="s">
        <v>23</v>
      </c>
      <c r="E41" s="22" t="s">
        <v>65</v>
      </c>
      <c r="F41" s="23">
        <v>0.05</v>
      </c>
      <c r="G41" s="23">
        <v>0.05</v>
      </c>
      <c r="H41" s="24"/>
      <c r="I41" s="25">
        <f t="shared" si="2"/>
        <v>0</v>
      </c>
      <c r="J41" s="26"/>
      <c r="K41" s="27" t="s">
        <v>21</v>
      </c>
      <c r="L41" s="28"/>
      <c r="M41" s="29"/>
      <c r="P41" s="31"/>
    </row>
    <row r="42" spans="1:16" s="30" customFormat="1" ht="20.25" hidden="1" customHeight="1">
      <c r="A42" s="32"/>
      <c r="B42" s="33"/>
      <c r="C42" s="22" t="s">
        <v>22</v>
      </c>
      <c r="D42" s="22" t="s">
        <v>23</v>
      </c>
      <c r="E42" s="22" t="s">
        <v>66</v>
      </c>
      <c r="F42" s="23">
        <v>6.51</v>
      </c>
      <c r="G42" s="23">
        <v>6.51</v>
      </c>
      <c r="H42" s="24"/>
      <c r="I42" s="25">
        <f t="shared" si="2"/>
        <v>0</v>
      </c>
      <c r="J42" s="26"/>
      <c r="K42" s="27" t="s">
        <v>66</v>
      </c>
      <c r="L42" s="28"/>
      <c r="M42" s="29"/>
      <c r="P42" s="31"/>
    </row>
    <row r="43" spans="1:16" s="30" customFormat="1" ht="20.25" hidden="1" customHeight="1">
      <c r="A43" s="34"/>
      <c r="B43" s="18"/>
      <c r="C43" s="35" t="s">
        <v>67</v>
      </c>
      <c r="D43" s="35"/>
      <c r="E43" s="36">
        <f>COUNTA(E4:E42)</f>
        <v>39</v>
      </c>
      <c r="F43" s="37">
        <f>ROUNDUP(SUM(F4:F42),2)</f>
        <v>38.799999999999997</v>
      </c>
      <c r="G43" s="37">
        <f t="shared" ref="G43:I43" si="3">ROUNDUP(SUM(G4:G42),2)</f>
        <v>36.799999999999997</v>
      </c>
      <c r="H43" s="37">
        <f t="shared" si="3"/>
        <v>0</v>
      </c>
      <c r="I43" s="37">
        <f t="shared" si="3"/>
        <v>2</v>
      </c>
      <c r="J43" s="38"/>
      <c r="K43" s="39"/>
      <c r="L43" s="39"/>
      <c r="M43" s="40"/>
      <c r="P43" s="31"/>
    </row>
    <row r="44" spans="1:16" ht="20.25" hidden="1" customHeight="1">
      <c r="A44" s="41" t="s">
        <v>68</v>
      </c>
      <c r="B44" s="35"/>
      <c r="C44" s="35"/>
      <c r="D44" s="35"/>
      <c r="E44" s="36">
        <f t="shared" ref="E44:I44" si="4">E43</f>
        <v>39</v>
      </c>
      <c r="F44" s="37">
        <f t="shared" si="4"/>
        <v>38.799999999999997</v>
      </c>
      <c r="G44" s="37">
        <f t="shared" si="4"/>
        <v>36.799999999999997</v>
      </c>
      <c r="H44" s="42">
        <f t="shared" si="4"/>
        <v>0</v>
      </c>
      <c r="I44" s="37">
        <f t="shared" si="4"/>
        <v>2</v>
      </c>
      <c r="J44" s="43"/>
      <c r="K44" s="44"/>
      <c r="L44" s="45"/>
      <c r="M44" s="46"/>
      <c r="P44" s="31"/>
    </row>
    <row r="45" spans="1:16" s="30" customFormat="1" ht="20.25" customHeight="1">
      <c r="A45" s="20" t="s">
        <v>49</v>
      </c>
      <c r="B45" s="21" t="s">
        <v>49</v>
      </c>
      <c r="C45" s="22" t="s">
        <v>22</v>
      </c>
      <c r="D45" s="22" t="s">
        <v>23</v>
      </c>
      <c r="E45" s="22" t="s">
        <v>69</v>
      </c>
      <c r="F45" s="23">
        <v>2.35</v>
      </c>
      <c r="G45" s="23">
        <v>2.35</v>
      </c>
      <c r="H45" s="24">
        <f>G45*14.612</f>
        <v>34.338200000000001</v>
      </c>
      <c r="I45" s="25">
        <f>F45-G45</f>
        <v>0</v>
      </c>
      <c r="J45" s="26"/>
      <c r="K45" s="27" t="s">
        <v>70</v>
      </c>
      <c r="L45" s="28" t="s">
        <v>71</v>
      </c>
      <c r="M45" s="29"/>
      <c r="P45" s="31">
        <f t="shared" ref="P45" si="5">P44</f>
        <v>0</v>
      </c>
    </row>
    <row r="46" spans="1:16" s="30" customFormat="1" ht="20.25" customHeight="1">
      <c r="A46" s="32"/>
      <c r="B46" s="33"/>
      <c r="C46" s="22" t="s">
        <v>22</v>
      </c>
      <c r="D46" s="22" t="s">
        <v>23</v>
      </c>
      <c r="E46" s="22" t="s">
        <v>72</v>
      </c>
      <c r="F46" s="23">
        <v>0.19</v>
      </c>
      <c r="G46" s="23">
        <v>0.17</v>
      </c>
      <c r="H46" s="24">
        <f t="shared" ref="H46:H78" si="6">G46*14.612</f>
        <v>2.4840400000000002</v>
      </c>
      <c r="I46" s="25">
        <f t="shared" ref="I46:I78" si="7">F46-G46</f>
        <v>1.999999999999999E-2</v>
      </c>
      <c r="J46" s="26" t="s">
        <v>25</v>
      </c>
      <c r="K46" s="27" t="s">
        <v>73</v>
      </c>
      <c r="L46" s="28" t="s">
        <v>74</v>
      </c>
      <c r="M46" s="29"/>
      <c r="P46" s="31"/>
    </row>
    <row r="47" spans="1:16" s="30" customFormat="1" ht="20.25" customHeight="1">
      <c r="A47" s="32"/>
      <c r="B47" s="33"/>
      <c r="C47" s="22" t="s">
        <v>22</v>
      </c>
      <c r="D47" s="22" t="s">
        <v>23</v>
      </c>
      <c r="E47" s="22" t="s">
        <v>75</v>
      </c>
      <c r="F47" s="23">
        <v>0.51</v>
      </c>
      <c r="G47" s="23">
        <v>0.51</v>
      </c>
      <c r="H47" s="24">
        <f t="shared" si="6"/>
        <v>7.4521199999999999</v>
      </c>
      <c r="I47" s="25">
        <f t="shared" si="7"/>
        <v>0</v>
      </c>
      <c r="J47" s="26"/>
      <c r="K47" s="27" t="s">
        <v>76</v>
      </c>
      <c r="L47" s="28" t="s">
        <v>77</v>
      </c>
      <c r="M47" s="29"/>
      <c r="P47" s="31"/>
    </row>
    <row r="48" spans="1:16" s="30" customFormat="1" ht="20.25" customHeight="1">
      <c r="A48" s="32"/>
      <c r="B48" s="33"/>
      <c r="C48" s="22" t="s">
        <v>22</v>
      </c>
      <c r="D48" s="22" t="s">
        <v>23</v>
      </c>
      <c r="E48" s="22" t="s">
        <v>78</v>
      </c>
      <c r="F48" s="23">
        <v>0.16</v>
      </c>
      <c r="G48" s="23">
        <v>0.16</v>
      </c>
      <c r="H48" s="24">
        <f t="shared" si="6"/>
        <v>2.33792</v>
      </c>
      <c r="I48" s="25">
        <f t="shared" si="7"/>
        <v>0</v>
      </c>
      <c r="J48" s="26"/>
      <c r="K48" s="27" t="s">
        <v>73</v>
      </c>
      <c r="L48" s="28" t="s">
        <v>79</v>
      </c>
      <c r="M48" s="29"/>
      <c r="P48" s="31"/>
    </row>
    <row r="49" spans="1:16" s="30" customFormat="1" ht="20.25" customHeight="1">
      <c r="A49" s="32"/>
      <c r="B49" s="33"/>
      <c r="C49" s="22" t="s">
        <v>22</v>
      </c>
      <c r="D49" s="22" t="s">
        <v>23</v>
      </c>
      <c r="E49" s="22" t="s">
        <v>80</v>
      </c>
      <c r="F49" s="23">
        <v>0.36</v>
      </c>
      <c r="G49" s="23">
        <v>0.36</v>
      </c>
      <c r="H49" s="24">
        <f t="shared" si="6"/>
        <v>5.2603200000000001</v>
      </c>
      <c r="I49" s="25">
        <f t="shared" si="7"/>
        <v>0</v>
      </c>
      <c r="J49" s="26"/>
      <c r="K49" s="27" t="s">
        <v>73</v>
      </c>
      <c r="L49" s="28" t="s">
        <v>81</v>
      </c>
      <c r="M49" s="29"/>
      <c r="P49" s="31"/>
    </row>
    <row r="50" spans="1:16" s="30" customFormat="1" ht="20.25" customHeight="1">
      <c r="A50" s="32"/>
      <c r="B50" s="33"/>
      <c r="C50" s="22" t="s">
        <v>22</v>
      </c>
      <c r="D50" s="22" t="s">
        <v>23</v>
      </c>
      <c r="E50" s="22" t="s">
        <v>82</v>
      </c>
      <c r="F50" s="23">
        <v>0.83</v>
      </c>
      <c r="G50" s="23">
        <v>0.83</v>
      </c>
      <c r="H50" s="24">
        <f t="shared" si="6"/>
        <v>12.12796</v>
      </c>
      <c r="I50" s="25">
        <f t="shared" si="7"/>
        <v>0</v>
      </c>
      <c r="J50" s="26"/>
      <c r="K50" s="27" t="s">
        <v>73</v>
      </c>
      <c r="L50" s="28" t="s">
        <v>83</v>
      </c>
      <c r="M50" s="29"/>
      <c r="P50" s="31"/>
    </row>
    <row r="51" spans="1:16" s="30" customFormat="1" ht="20.25" customHeight="1">
      <c r="A51" s="32"/>
      <c r="B51" s="33"/>
      <c r="C51" s="22" t="s">
        <v>22</v>
      </c>
      <c r="D51" s="22" t="s">
        <v>23</v>
      </c>
      <c r="E51" s="22" t="s">
        <v>84</v>
      </c>
      <c r="F51" s="23">
        <v>0.4</v>
      </c>
      <c r="G51" s="23">
        <v>0.4</v>
      </c>
      <c r="H51" s="24">
        <f t="shared" si="6"/>
        <v>5.8448000000000002</v>
      </c>
      <c r="I51" s="25">
        <f t="shared" si="7"/>
        <v>0</v>
      </c>
      <c r="J51" s="26"/>
      <c r="K51" s="27" t="s">
        <v>73</v>
      </c>
      <c r="L51" s="28" t="s">
        <v>85</v>
      </c>
      <c r="M51" s="29"/>
      <c r="P51" s="31"/>
    </row>
    <row r="52" spans="1:16" s="30" customFormat="1" ht="20.25" customHeight="1">
      <c r="A52" s="32"/>
      <c r="B52" s="33"/>
      <c r="C52" s="22" t="s">
        <v>22</v>
      </c>
      <c r="D52" s="22" t="s">
        <v>23</v>
      </c>
      <c r="E52" s="22" t="s">
        <v>86</v>
      </c>
      <c r="F52" s="23">
        <v>0.64</v>
      </c>
      <c r="G52" s="23">
        <v>0.64</v>
      </c>
      <c r="H52" s="24">
        <f t="shared" si="6"/>
        <v>9.35168</v>
      </c>
      <c r="I52" s="25">
        <f t="shared" si="7"/>
        <v>0</v>
      </c>
      <c r="J52" s="26"/>
      <c r="K52" s="27" t="s">
        <v>73</v>
      </c>
      <c r="L52" s="28" t="s">
        <v>71</v>
      </c>
      <c r="M52" s="29"/>
      <c r="P52" s="31"/>
    </row>
    <row r="53" spans="1:16" s="30" customFormat="1" ht="20.25" customHeight="1">
      <c r="A53" s="32"/>
      <c r="B53" s="33"/>
      <c r="C53" s="22" t="s">
        <v>22</v>
      </c>
      <c r="D53" s="22" t="s">
        <v>23</v>
      </c>
      <c r="E53" s="22" t="s">
        <v>87</v>
      </c>
      <c r="F53" s="23">
        <v>0.61</v>
      </c>
      <c r="G53" s="23">
        <v>0.61</v>
      </c>
      <c r="H53" s="24">
        <f t="shared" si="6"/>
        <v>8.9133200000000006</v>
      </c>
      <c r="I53" s="25">
        <f t="shared" si="7"/>
        <v>0</v>
      </c>
      <c r="J53" s="26"/>
      <c r="K53" s="27" t="s">
        <v>73</v>
      </c>
      <c r="L53" s="28" t="s">
        <v>83</v>
      </c>
      <c r="M53" s="29"/>
      <c r="P53" s="31"/>
    </row>
    <row r="54" spans="1:16" s="30" customFormat="1" ht="20.25" customHeight="1">
      <c r="A54" s="32"/>
      <c r="B54" s="33"/>
      <c r="C54" s="22" t="s">
        <v>22</v>
      </c>
      <c r="D54" s="22" t="s">
        <v>23</v>
      </c>
      <c r="E54" s="22" t="s">
        <v>88</v>
      </c>
      <c r="F54" s="23">
        <v>0.5</v>
      </c>
      <c r="G54" s="23">
        <v>0.5</v>
      </c>
      <c r="H54" s="24">
        <f t="shared" si="6"/>
        <v>7.306</v>
      </c>
      <c r="I54" s="25">
        <f t="shared" si="7"/>
        <v>0</v>
      </c>
      <c r="J54" s="26"/>
      <c r="K54" s="27" t="s">
        <v>73</v>
      </c>
      <c r="L54" s="28" t="s">
        <v>89</v>
      </c>
      <c r="M54" s="29"/>
      <c r="P54" s="31"/>
    </row>
    <row r="55" spans="1:16" s="30" customFormat="1" ht="20.25" customHeight="1">
      <c r="A55" s="32"/>
      <c r="B55" s="33"/>
      <c r="C55" s="22" t="s">
        <v>22</v>
      </c>
      <c r="D55" s="22" t="s">
        <v>23</v>
      </c>
      <c r="E55" s="22" t="s">
        <v>90</v>
      </c>
      <c r="F55" s="23">
        <v>1.99</v>
      </c>
      <c r="G55" s="23">
        <v>1.99</v>
      </c>
      <c r="H55" s="24">
        <f t="shared" si="6"/>
        <v>29.07788</v>
      </c>
      <c r="I55" s="25">
        <f t="shared" si="7"/>
        <v>0</v>
      </c>
      <c r="J55" s="26"/>
      <c r="K55" s="27" t="s">
        <v>73</v>
      </c>
      <c r="L55" s="28" t="s">
        <v>83</v>
      </c>
      <c r="M55" s="29"/>
      <c r="P55" s="31"/>
    </row>
    <row r="56" spans="1:16" s="30" customFormat="1" ht="20.25" customHeight="1">
      <c r="A56" s="32"/>
      <c r="B56" s="33"/>
      <c r="C56" s="22" t="s">
        <v>22</v>
      </c>
      <c r="D56" s="22" t="s">
        <v>23</v>
      </c>
      <c r="E56" s="22" t="s">
        <v>91</v>
      </c>
      <c r="F56" s="23">
        <v>1.99</v>
      </c>
      <c r="G56" s="23">
        <v>1.99</v>
      </c>
      <c r="H56" s="24">
        <f t="shared" si="6"/>
        <v>29.07788</v>
      </c>
      <c r="I56" s="25">
        <f t="shared" si="7"/>
        <v>0</v>
      </c>
      <c r="J56" s="26"/>
      <c r="K56" s="27" t="s">
        <v>92</v>
      </c>
      <c r="L56" s="28" t="s">
        <v>93</v>
      </c>
      <c r="M56" s="29"/>
      <c r="P56" s="31"/>
    </row>
    <row r="57" spans="1:16" s="30" customFormat="1" ht="20.25" customHeight="1">
      <c r="A57" s="32"/>
      <c r="B57" s="33"/>
      <c r="C57" s="22" t="s">
        <v>22</v>
      </c>
      <c r="D57" s="22" t="s">
        <v>23</v>
      </c>
      <c r="E57" s="22" t="s">
        <v>94</v>
      </c>
      <c r="F57" s="23">
        <v>0.86</v>
      </c>
      <c r="G57" s="23">
        <v>0.86</v>
      </c>
      <c r="H57" s="24">
        <f t="shared" si="6"/>
        <v>12.566319999999999</v>
      </c>
      <c r="I57" s="25">
        <f t="shared" si="7"/>
        <v>0</v>
      </c>
      <c r="J57" s="26"/>
      <c r="K57" s="27" t="s">
        <v>73</v>
      </c>
      <c r="L57" s="28" t="s">
        <v>71</v>
      </c>
      <c r="M57" s="29"/>
      <c r="P57" s="31"/>
    </row>
    <row r="58" spans="1:16" s="30" customFormat="1" ht="20.25" customHeight="1">
      <c r="A58" s="32"/>
      <c r="B58" s="33"/>
      <c r="C58" s="22" t="s">
        <v>22</v>
      </c>
      <c r="D58" s="22" t="s">
        <v>23</v>
      </c>
      <c r="E58" s="22" t="s">
        <v>95</v>
      </c>
      <c r="F58" s="23">
        <v>1.47</v>
      </c>
      <c r="G58" s="23">
        <v>1.47</v>
      </c>
      <c r="H58" s="24">
        <f t="shared" si="6"/>
        <v>21.47964</v>
      </c>
      <c r="I58" s="25">
        <f t="shared" si="7"/>
        <v>0</v>
      </c>
      <c r="J58" s="26"/>
      <c r="K58" s="27" t="s">
        <v>57</v>
      </c>
      <c r="L58" s="28"/>
      <c r="M58" s="29"/>
      <c r="P58" s="31"/>
    </row>
    <row r="59" spans="1:16" s="30" customFormat="1" ht="20.25" customHeight="1">
      <c r="A59" s="32"/>
      <c r="B59" s="33"/>
      <c r="C59" s="22" t="s">
        <v>22</v>
      </c>
      <c r="D59" s="22" t="s">
        <v>23</v>
      </c>
      <c r="E59" s="22" t="s">
        <v>96</v>
      </c>
      <c r="F59" s="23">
        <v>1.04</v>
      </c>
      <c r="G59" s="23">
        <v>1.04</v>
      </c>
      <c r="H59" s="24">
        <f t="shared" si="6"/>
        <v>15.196480000000001</v>
      </c>
      <c r="I59" s="25">
        <f t="shared" si="7"/>
        <v>0</v>
      </c>
      <c r="J59" s="26"/>
      <c r="K59" s="27" t="s">
        <v>73</v>
      </c>
      <c r="L59" s="28" t="s">
        <v>97</v>
      </c>
      <c r="M59" s="29"/>
      <c r="P59" s="31"/>
    </row>
    <row r="60" spans="1:16" s="30" customFormat="1" ht="20.25" customHeight="1">
      <c r="A60" s="32"/>
      <c r="B60" s="33"/>
      <c r="C60" s="22" t="s">
        <v>22</v>
      </c>
      <c r="D60" s="22" t="s">
        <v>23</v>
      </c>
      <c r="E60" s="22" t="s">
        <v>98</v>
      </c>
      <c r="F60" s="23">
        <v>1.98</v>
      </c>
      <c r="G60" s="23">
        <v>1.98</v>
      </c>
      <c r="H60" s="24">
        <f t="shared" si="6"/>
        <v>28.931760000000001</v>
      </c>
      <c r="I60" s="25">
        <f t="shared" si="7"/>
        <v>0</v>
      </c>
      <c r="J60" s="26"/>
      <c r="K60" s="27" t="s">
        <v>73</v>
      </c>
      <c r="L60" s="28" t="s">
        <v>71</v>
      </c>
      <c r="M60" s="29"/>
      <c r="P60" s="31"/>
    </row>
    <row r="61" spans="1:16" s="30" customFormat="1" ht="20.25" customHeight="1">
      <c r="A61" s="32"/>
      <c r="B61" s="33"/>
      <c r="C61" s="22" t="s">
        <v>22</v>
      </c>
      <c r="D61" s="22" t="s">
        <v>23</v>
      </c>
      <c r="E61" s="22" t="s">
        <v>99</v>
      </c>
      <c r="F61" s="23">
        <v>0.9</v>
      </c>
      <c r="G61" s="23">
        <v>0.9</v>
      </c>
      <c r="H61" s="24">
        <f t="shared" si="6"/>
        <v>13.1508</v>
      </c>
      <c r="I61" s="25">
        <f t="shared" si="7"/>
        <v>0</v>
      </c>
      <c r="J61" s="26"/>
      <c r="K61" s="27" t="s">
        <v>73</v>
      </c>
      <c r="L61" s="28" t="s">
        <v>71</v>
      </c>
      <c r="M61" s="29"/>
      <c r="P61" s="31"/>
    </row>
    <row r="62" spans="1:16" s="30" customFormat="1" ht="20.25" customHeight="1">
      <c r="A62" s="32"/>
      <c r="B62" s="33"/>
      <c r="C62" s="22" t="s">
        <v>22</v>
      </c>
      <c r="D62" s="22" t="s">
        <v>23</v>
      </c>
      <c r="E62" s="22" t="s">
        <v>100</v>
      </c>
      <c r="F62" s="23">
        <v>1.39</v>
      </c>
      <c r="G62" s="23">
        <v>1.39</v>
      </c>
      <c r="H62" s="24">
        <f t="shared" si="6"/>
        <v>20.310679999999998</v>
      </c>
      <c r="I62" s="25">
        <f t="shared" si="7"/>
        <v>0</v>
      </c>
      <c r="J62" s="26"/>
      <c r="K62" s="27" t="s">
        <v>101</v>
      </c>
      <c r="L62" s="28" t="s">
        <v>71</v>
      </c>
      <c r="M62" s="29"/>
      <c r="P62" s="31"/>
    </row>
    <row r="63" spans="1:16" s="30" customFormat="1" ht="20.25" customHeight="1">
      <c r="A63" s="32"/>
      <c r="B63" s="33"/>
      <c r="C63" s="22" t="s">
        <v>22</v>
      </c>
      <c r="D63" s="22" t="s">
        <v>23</v>
      </c>
      <c r="E63" s="22" t="s">
        <v>102</v>
      </c>
      <c r="F63" s="23">
        <v>0.2</v>
      </c>
      <c r="G63" s="23">
        <v>0.2</v>
      </c>
      <c r="H63" s="24">
        <f t="shared" si="6"/>
        <v>2.9224000000000001</v>
      </c>
      <c r="I63" s="25">
        <f t="shared" si="7"/>
        <v>0</v>
      </c>
      <c r="J63" s="26"/>
      <c r="K63" s="27" t="s">
        <v>73</v>
      </c>
      <c r="L63" s="28" t="s">
        <v>77</v>
      </c>
      <c r="M63" s="29"/>
      <c r="P63" s="31"/>
    </row>
    <row r="64" spans="1:16" s="30" customFormat="1" ht="20.25" customHeight="1">
      <c r="A64" s="32"/>
      <c r="B64" s="33"/>
      <c r="C64" s="22" t="s">
        <v>22</v>
      </c>
      <c r="D64" s="22" t="s">
        <v>23</v>
      </c>
      <c r="E64" s="22" t="s">
        <v>103</v>
      </c>
      <c r="F64" s="23">
        <v>0.56000000000000005</v>
      </c>
      <c r="G64" s="23">
        <v>0.48</v>
      </c>
      <c r="H64" s="24">
        <f t="shared" si="6"/>
        <v>7.0137599999999996</v>
      </c>
      <c r="I64" s="25">
        <f t="shared" si="7"/>
        <v>8.0000000000000071E-2</v>
      </c>
      <c r="J64" s="26" t="s">
        <v>25</v>
      </c>
      <c r="K64" s="27" t="s">
        <v>73</v>
      </c>
      <c r="L64" s="28" t="s">
        <v>97</v>
      </c>
      <c r="M64" s="29"/>
      <c r="P64" s="31"/>
    </row>
    <row r="65" spans="1:16" s="30" customFormat="1" ht="20.25" customHeight="1">
      <c r="A65" s="32"/>
      <c r="B65" s="33"/>
      <c r="C65" s="22" t="s">
        <v>22</v>
      </c>
      <c r="D65" s="22" t="s">
        <v>23</v>
      </c>
      <c r="E65" s="22" t="s">
        <v>104</v>
      </c>
      <c r="F65" s="23">
        <v>1</v>
      </c>
      <c r="G65" s="23">
        <v>0.93</v>
      </c>
      <c r="H65" s="24">
        <f t="shared" si="6"/>
        <v>13.589160000000001</v>
      </c>
      <c r="I65" s="25">
        <f t="shared" si="7"/>
        <v>6.9999999999999951E-2</v>
      </c>
      <c r="J65" s="26" t="s">
        <v>25</v>
      </c>
      <c r="K65" s="27" t="s">
        <v>73</v>
      </c>
      <c r="L65" s="28" t="s">
        <v>93</v>
      </c>
      <c r="M65" s="29"/>
      <c r="P65" s="31"/>
    </row>
    <row r="66" spans="1:16" s="30" customFormat="1" ht="20.25" customHeight="1">
      <c r="A66" s="32"/>
      <c r="B66" s="33"/>
      <c r="C66" s="22" t="s">
        <v>22</v>
      </c>
      <c r="D66" s="22" t="s">
        <v>23</v>
      </c>
      <c r="E66" s="22" t="s">
        <v>105</v>
      </c>
      <c r="F66" s="23">
        <v>0.79</v>
      </c>
      <c r="G66" s="23">
        <v>0.79</v>
      </c>
      <c r="H66" s="24">
        <f t="shared" si="6"/>
        <v>11.543480000000001</v>
      </c>
      <c r="I66" s="25">
        <f t="shared" si="7"/>
        <v>0</v>
      </c>
      <c r="J66" s="26"/>
      <c r="K66" s="27" t="s">
        <v>73</v>
      </c>
      <c r="L66" s="28" t="s">
        <v>85</v>
      </c>
      <c r="M66" s="29"/>
      <c r="P66" s="31"/>
    </row>
    <row r="67" spans="1:16" s="30" customFormat="1" ht="20.25" customHeight="1">
      <c r="A67" s="32"/>
      <c r="B67" s="33"/>
      <c r="C67" s="22" t="s">
        <v>22</v>
      </c>
      <c r="D67" s="22" t="s">
        <v>23</v>
      </c>
      <c r="E67" s="22" t="s">
        <v>106</v>
      </c>
      <c r="F67" s="23">
        <v>1</v>
      </c>
      <c r="G67" s="23">
        <v>1</v>
      </c>
      <c r="H67" s="24">
        <f t="shared" si="6"/>
        <v>14.612</v>
      </c>
      <c r="I67" s="25">
        <f t="shared" si="7"/>
        <v>0</v>
      </c>
      <c r="J67" s="26"/>
      <c r="K67" s="27" t="s">
        <v>107</v>
      </c>
      <c r="L67" s="28" t="s">
        <v>85</v>
      </c>
      <c r="M67" s="29"/>
      <c r="P67" s="31"/>
    </row>
    <row r="68" spans="1:16" s="30" customFormat="1" ht="20.25" customHeight="1">
      <c r="A68" s="32"/>
      <c r="B68" s="33"/>
      <c r="C68" s="22" t="s">
        <v>22</v>
      </c>
      <c r="D68" s="22" t="s">
        <v>23</v>
      </c>
      <c r="E68" s="22" t="s">
        <v>108</v>
      </c>
      <c r="F68" s="23">
        <v>0.69</v>
      </c>
      <c r="G68" s="23">
        <v>0.69</v>
      </c>
      <c r="H68" s="24">
        <f t="shared" si="6"/>
        <v>10.082279999999999</v>
      </c>
      <c r="I68" s="25">
        <f t="shared" si="7"/>
        <v>0</v>
      </c>
      <c r="J68" s="26"/>
      <c r="K68" s="27" t="s">
        <v>73</v>
      </c>
      <c r="L68" s="28" t="s">
        <v>79</v>
      </c>
      <c r="M68" s="29"/>
      <c r="P68" s="31"/>
    </row>
    <row r="69" spans="1:16" s="30" customFormat="1" ht="20.25" customHeight="1">
      <c r="A69" s="34"/>
      <c r="B69" s="18"/>
      <c r="C69" s="22" t="s">
        <v>22</v>
      </c>
      <c r="D69" s="22" t="s">
        <v>23</v>
      </c>
      <c r="E69" s="22" t="s">
        <v>109</v>
      </c>
      <c r="F69" s="23">
        <v>1.01</v>
      </c>
      <c r="G69" s="23">
        <v>0.88</v>
      </c>
      <c r="H69" s="24">
        <f t="shared" si="6"/>
        <v>12.858560000000001</v>
      </c>
      <c r="I69" s="25">
        <f t="shared" si="7"/>
        <v>0.13</v>
      </c>
      <c r="J69" s="26" t="s">
        <v>25</v>
      </c>
      <c r="K69" s="27" t="s">
        <v>73</v>
      </c>
      <c r="L69" s="28" t="s">
        <v>97</v>
      </c>
      <c r="M69" s="29"/>
      <c r="P69" s="31"/>
    </row>
    <row r="70" spans="1:16" s="30" customFormat="1" ht="20.25" customHeight="1">
      <c r="A70" s="20" t="s">
        <v>49</v>
      </c>
      <c r="B70" s="21" t="s">
        <v>49</v>
      </c>
      <c r="C70" s="22" t="s">
        <v>22</v>
      </c>
      <c r="D70" s="22" t="s">
        <v>23</v>
      </c>
      <c r="E70" s="22" t="s">
        <v>110</v>
      </c>
      <c r="F70" s="23">
        <v>1.2</v>
      </c>
      <c r="G70" s="23">
        <v>1.2</v>
      </c>
      <c r="H70" s="24">
        <f t="shared" si="6"/>
        <v>17.534399999999998</v>
      </c>
      <c r="I70" s="25">
        <f t="shared" si="7"/>
        <v>0</v>
      </c>
      <c r="J70" s="26"/>
      <c r="K70" s="27" t="s">
        <v>57</v>
      </c>
      <c r="L70" s="28"/>
      <c r="M70" s="29"/>
      <c r="P70" s="31"/>
    </row>
    <row r="71" spans="1:16" s="30" customFormat="1" ht="20.25" customHeight="1">
      <c r="A71" s="32"/>
      <c r="B71" s="33"/>
      <c r="C71" s="22" t="s">
        <v>22</v>
      </c>
      <c r="D71" s="22" t="s">
        <v>23</v>
      </c>
      <c r="E71" s="22" t="s">
        <v>111</v>
      </c>
      <c r="F71" s="23">
        <v>0.1</v>
      </c>
      <c r="G71" s="23">
        <v>0.1</v>
      </c>
      <c r="H71" s="24">
        <f t="shared" si="6"/>
        <v>1.4612000000000001</v>
      </c>
      <c r="I71" s="25">
        <f t="shared" si="7"/>
        <v>0</v>
      </c>
      <c r="J71" s="26"/>
      <c r="K71" s="27" t="s">
        <v>73</v>
      </c>
      <c r="L71" s="28" t="s">
        <v>79</v>
      </c>
      <c r="M71" s="29"/>
      <c r="P71" s="31"/>
    </row>
    <row r="72" spans="1:16" s="30" customFormat="1" ht="20.25" customHeight="1">
      <c r="A72" s="32"/>
      <c r="B72" s="33"/>
      <c r="C72" s="22" t="s">
        <v>22</v>
      </c>
      <c r="D72" s="22" t="s">
        <v>23</v>
      </c>
      <c r="E72" s="22" t="s">
        <v>112</v>
      </c>
      <c r="F72" s="23">
        <v>0.61</v>
      </c>
      <c r="G72" s="23">
        <v>0.55000000000000004</v>
      </c>
      <c r="H72" s="24">
        <f t="shared" si="6"/>
        <v>8.0366</v>
      </c>
      <c r="I72" s="25">
        <f t="shared" si="7"/>
        <v>5.9999999999999942E-2</v>
      </c>
      <c r="J72" s="26" t="s">
        <v>25</v>
      </c>
      <c r="K72" s="27" t="s">
        <v>113</v>
      </c>
      <c r="L72" s="28" t="s">
        <v>77</v>
      </c>
      <c r="M72" s="29"/>
      <c r="P72" s="31"/>
    </row>
    <row r="73" spans="1:16" s="30" customFormat="1" ht="20.25" customHeight="1">
      <c r="A73" s="32"/>
      <c r="B73" s="33"/>
      <c r="C73" s="22" t="s">
        <v>22</v>
      </c>
      <c r="D73" s="22" t="s">
        <v>23</v>
      </c>
      <c r="E73" s="22" t="s">
        <v>114</v>
      </c>
      <c r="F73" s="23">
        <v>0.98</v>
      </c>
      <c r="G73" s="23">
        <v>0.98</v>
      </c>
      <c r="H73" s="24">
        <f t="shared" si="6"/>
        <v>14.31976</v>
      </c>
      <c r="I73" s="25">
        <f t="shared" si="7"/>
        <v>0</v>
      </c>
      <c r="J73" s="26"/>
      <c r="K73" s="27" t="s">
        <v>73</v>
      </c>
      <c r="L73" s="28" t="s">
        <v>115</v>
      </c>
      <c r="M73" s="29"/>
      <c r="P73" s="31"/>
    </row>
    <row r="74" spans="1:16" s="30" customFormat="1" ht="20.25" customHeight="1">
      <c r="A74" s="32"/>
      <c r="B74" s="33"/>
      <c r="C74" s="22" t="s">
        <v>22</v>
      </c>
      <c r="D74" s="22" t="s">
        <v>23</v>
      </c>
      <c r="E74" s="22" t="s">
        <v>116</v>
      </c>
      <c r="F74" s="23">
        <v>0.7</v>
      </c>
      <c r="G74" s="23">
        <v>0.7</v>
      </c>
      <c r="H74" s="24">
        <f t="shared" si="6"/>
        <v>10.228399999999999</v>
      </c>
      <c r="I74" s="25">
        <f t="shared" si="7"/>
        <v>0</v>
      </c>
      <c r="J74" s="26"/>
      <c r="K74" s="27" t="s">
        <v>73</v>
      </c>
      <c r="L74" s="28" t="s">
        <v>115</v>
      </c>
      <c r="M74" s="29"/>
      <c r="P74" s="31"/>
    </row>
    <row r="75" spans="1:16" s="30" customFormat="1" ht="20.25" customHeight="1">
      <c r="A75" s="32"/>
      <c r="B75" s="33"/>
      <c r="C75" s="22" t="s">
        <v>22</v>
      </c>
      <c r="D75" s="22" t="s">
        <v>23</v>
      </c>
      <c r="E75" s="22" t="s">
        <v>117</v>
      </c>
      <c r="F75" s="23">
        <v>1.19</v>
      </c>
      <c r="G75" s="23">
        <v>0.91</v>
      </c>
      <c r="H75" s="24">
        <f t="shared" si="6"/>
        <v>13.29692</v>
      </c>
      <c r="I75" s="25">
        <f t="shared" si="7"/>
        <v>0.27999999999999992</v>
      </c>
      <c r="J75" s="26" t="s">
        <v>118</v>
      </c>
      <c r="K75" s="27" t="s">
        <v>73</v>
      </c>
      <c r="L75" s="28" t="s">
        <v>83</v>
      </c>
      <c r="M75" s="29"/>
      <c r="P75" s="31"/>
    </row>
    <row r="76" spans="1:16" s="30" customFormat="1" ht="20.25" customHeight="1">
      <c r="A76" s="32"/>
      <c r="B76" s="33"/>
      <c r="C76" s="22" t="s">
        <v>22</v>
      </c>
      <c r="D76" s="22" t="s">
        <v>23</v>
      </c>
      <c r="E76" s="22" t="s">
        <v>119</v>
      </c>
      <c r="F76" s="23">
        <v>1.27</v>
      </c>
      <c r="G76" s="23">
        <v>0.68</v>
      </c>
      <c r="H76" s="24">
        <f t="shared" si="6"/>
        <v>9.936160000000001</v>
      </c>
      <c r="I76" s="25">
        <f t="shared" si="7"/>
        <v>0.59</v>
      </c>
      <c r="J76" s="26" t="s">
        <v>118</v>
      </c>
      <c r="K76" s="27" t="s">
        <v>120</v>
      </c>
      <c r="L76" s="28" t="s">
        <v>83</v>
      </c>
      <c r="M76" s="29"/>
      <c r="P76" s="31"/>
    </row>
    <row r="77" spans="1:16" s="30" customFormat="1" ht="20.25" customHeight="1">
      <c r="A77" s="32"/>
      <c r="B77" s="33"/>
      <c r="C77" s="22" t="s">
        <v>22</v>
      </c>
      <c r="D77" s="22" t="s">
        <v>23</v>
      </c>
      <c r="E77" s="22" t="s">
        <v>121</v>
      </c>
      <c r="F77" s="23">
        <v>0.93</v>
      </c>
      <c r="G77" s="23">
        <v>0.93</v>
      </c>
      <c r="H77" s="24">
        <f t="shared" si="6"/>
        <v>13.589160000000001</v>
      </c>
      <c r="I77" s="25">
        <f t="shared" si="7"/>
        <v>0</v>
      </c>
      <c r="J77" s="26"/>
      <c r="K77" s="27" t="s">
        <v>122</v>
      </c>
      <c r="L77" s="28" t="s">
        <v>83</v>
      </c>
      <c r="M77" s="29"/>
      <c r="P77" s="31"/>
    </row>
    <row r="78" spans="1:16" s="30" customFormat="1" ht="20.25" customHeight="1">
      <c r="A78" s="32"/>
      <c r="B78" s="33"/>
      <c r="C78" s="22" t="s">
        <v>22</v>
      </c>
      <c r="D78" s="22" t="s">
        <v>23</v>
      </c>
      <c r="E78" s="22" t="s">
        <v>123</v>
      </c>
      <c r="F78" s="23">
        <v>0.83</v>
      </c>
      <c r="G78" s="23">
        <v>0.83</v>
      </c>
      <c r="H78" s="24">
        <f t="shared" si="6"/>
        <v>12.12796</v>
      </c>
      <c r="I78" s="25">
        <f t="shared" si="7"/>
        <v>0</v>
      </c>
      <c r="J78" s="26"/>
      <c r="K78" s="27" t="s">
        <v>73</v>
      </c>
      <c r="L78" s="28" t="s">
        <v>85</v>
      </c>
      <c r="M78" s="29"/>
      <c r="P78" s="31"/>
    </row>
    <row r="79" spans="1:16" s="30" customFormat="1" ht="20.25" customHeight="1">
      <c r="A79" s="34"/>
      <c r="B79" s="18"/>
      <c r="C79" s="35" t="s">
        <v>67</v>
      </c>
      <c r="D79" s="35"/>
      <c r="E79" s="36">
        <f>COUNTA(E45:E78)</f>
        <v>34</v>
      </c>
      <c r="F79" s="37">
        <f>ROUNDUP(SUM(F45:F78),2)</f>
        <v>31.23</v>
      </c>
      <c r="G79" s="37">
        <f>SUM(G45:G78)</f>
        <v>29.999999999999996</v>
      </c>
      <c r="H79" s="42">
        <f>SUM(H45:H78)</f>
        <v>438.35999999999996</v>
      </c>
      <c r="I79" s="37">
        <f>ROUNDUP(SUM(I45:I78),2)</f>
        <v>1.23</v>
      </c>
      <c r="J79" s="38"/>
      <c r="K79" s="39"/>
      <c r="L79" s="39"/>
      <c r="M79" s="40"/>
      <c r="P79" s="31"/>
    </row>
    <row r="80" spans="1:16" ht="20.25" customHeight="1">
      <c r="A80" s="41" t="s">
        <v>68</v>
      </c>
      <c r="B80" s="35"/>
      <c r="C80" s="35"/>
      <c r="D80" s="35"/>
      <c r="E80" s="36">
        <f t="shared" ref="E80:I80" si="8">E79</f>
        <v>34</v>
      </c>
      <c r="F80" s="37">
        <f t="shared" si="8"/>
        <v>31.23</v>
      </c>
      <c r="G80" s="37">
        <f t="shared" si="8"/>
        <v>29.999999999999996</v>
      </c>
      <c r="H80" s="42">
        <f t="shared" si="8"/>
        <v>438.35999999999996</v>
      </c>
      <c r="I80" s="37">
        <f t="shared" si="8"/>
        <v>1.23</v>
      </c>
      <c r="J80" s="43"/>
      <c r="K80" s="44"/>
      <c r="L80" s="45"/>
      <c r="M80" s="46"/>
      <c r="P80" s="31"/>
    </row>
    <row r="81" spans="1:16" ht="20.25" hidden="1" customHeight="1" thickBot="1">
      <c r="A81" s="47" t="s">
        <v>124</v>
      </c>
      <c r="B81" s="48"/>
      <c r="C81" s="48"/>
      <c r="D81" s="48"/>
      <c r="E81" s="49" t="e">
        <f>E44+#REF!+E80</f>
        <v>#REF!</v>
      </c>
      <c r="F81" s="50" t="e">
        <f>F44+#REF!+F80</f>
        <v>#REF!</v>
      </c>
      <c r="G81" s="50" t="e">
        <f>G44+#REF!+G80</f>
        <v>#REF!</v>
      </c>
      <c r="H81" s="50" t="e">
        <f>H44+#REF!+H80</f>
        <v>#REF!</v>
      </c>
      <c r="I81" s="50" t="e">
        <f>I44+#REF!+I80</f>
        <v>#REF!</v>
      </c>
      <c r="J81" s="51"/>
      <c r="K81" s="52"/>
      <c r="L81" s="52"/>
      <c r="M81" s="53"/>
      <c r="P81" s="31"/>
    </row>
    <row r="82" spans="1:16" ht="15.75" customHeight="1">
      <c r="P82" s="31"/>
    </row>
    <row r="83" spans="1:16" ht="15.75" customHeight="1"/>
    <row r="84" spans="1:16" ht="15.75" customHeight="1">
      <c r="E84" s="60"/>
      <c r="G84" s="56">
        <v>4.5</v>
      </c>
    </row>
    <row r="85" spans="1:16" ht="15.75" customHeight="1">
      <c r="G85" s="56" t="e">
        <f>#REF!+#REF!+#REF!+#REF!+#REF!</f>
        <v>#REF!</v>
      </c>
    </row>
    <row r="86" spans="1:16" ht="15" customHeight="1">
      <c r="G86" s="56" t="e">
        <f>G85+G84</f>
        <v>#REF!</v>
      </c>
    </row>
    <row r="87" spans="1:16" ht="15.75" customHeight="1"/>
    <row r="88" spans="1:16" ht="15.75" customHeight="1"/>
    <row r="89" spans="1:16" ht="15.75" customHeight="1"/>
    <row r="90" spans="1:16" ht="15.75" customHeight="1"/>
    <row r="91" spans="1:16" ht="15.75" customHeight="1"/>
    <row r="92" spans="1:16" ht="15.75" customHeight="1"/>
    <row r="93" spans="1:16" ht="15.75" customHeight="1"/>
    <row r="94" spans="1:16" ht="15.75" customHeight="1"/>
    <row r="95" spans="1:16" ht="15.75" customHeight="1"/>
    <row r="96" spans="1:16" ht="15.75" customHeight="1"/>
    <row r="97" spans="6:6" ht="15.75" customHeight="1"/>
    <row r="98" spans="6:6" ht="15.75" customHeight="1"/>
    <row r="99" spans="6:6" ht="22.5" customHeight="1">
      <c r="F99" s="61"/>
    </row>
  </sheetData>
  <mergeCells count="27">
    <mergeCell ref="A70:A79"/>
    <mergeCell ref="B70:B79"/>
    <mergeCell ref="C79:D79"/>
    <mergeCell ref="A80:D80"/>
    <mergeCell ref="A81:D81"/>
    <mergeCell ref="A29:A43"/>
    <mergeCell ref="B29:B43"/>
    <mergeCell ref="C43:D43"/>
    <mergeCell ref="A44:D44"/>
    <mergeCell ref="A45:A69"/>
    <mergeCell ref="B45:B69"/>
    <mergeCell ref="J2:J3"/>
    <mergeCell ref="K2:K3"/>
    <mergeCell ref="L2:L3"/>
    <mergeCell ref="M2:M3"/>
    <mergeCell ref="A4:A28"/>
    <mergeCell ref="B4:B28"/>
    <mergeCell ref="A1:M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 type="noConversion"/>
  <pageMargins left="0.71" right="0.47244094488188981" top="0.47244094488188981" bottom="0.47244094488188981" header="0.27559055118110237" footer="0.31496062992125984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죽림지구</vt:lpstr>
      <vt:lpstr>장산편지구</vt:lpstr>
      <vt:lpstr>관매지구</vt:lpstr>
      <vt:lpstr>관매지구!Print_Area</vt:lpstr>
      <vt:lpstr>장산편지구!Print_Area</vt:lpstr>
      <vt:lpstr>죽림지구!Print_Area</vt:lpstr>
      <vt:lpstr>관매지구!Print_Titles</vt:lpstr>
      <vt:lpstr>장산편지구!Print_Titles</vt:lpstr>
      <vt:lpstr>죽림지구!Print_Titles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2019-11-05T05:46:06Z</dcterms:created>
  <dcterms:modified xsi:type="dcterms:W3CDTF">2019-11-05T05:48:21Z</dcterms:modified>
</cp:coreProperties>
</file>